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threadedComments/threadedComment3.xml" ContentType="application/vnd.ms-excel.threadedcomments+xml"/>
  <Override PartName="/xl/comments5.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O:\PRESUPUESTOS\PRESUPUESTO 2022\PRIMER PRESUPUESTO EXTRAORDINARIO 2022\"/>
    </mc:Choice>
  </mc:AlternateContent>
  <xr:revisionPtr revIDLastSave="0" documentId="13_ncr:1_{55E9475C-FB79-49C6-843D-C248297F1DD0}" xr6:coauthVersionLast="47" xr6:coauthVersionMax="47" xr10:uidLastSave="{00000000-0000-0000-0000-000000000000}"/>
  <bookViews>
    <workbookView xWindow="-110" yWindow="-110" windowWidth="19420" windowHeight="10420" firstSheet="1" activeTab="2" xr2:uid="{75EF5CC2-8793-4565-A37B-F6C7D38682CC}"/>
  </bookViews>
  <sheets>
    <sheet name="Marco" sheetId="1" r:id="rId1"/>
    <sheet name="P I" sheetId="2" r:id="rId2"/>
    <sheet name="PII" sheetId="3" r:id="rId3"/>
    <sheet name="PIII" sheetId="4" r:id="rId4"/>
    <sheet name="Integrado" sheetId="5" r:id="rId5"/>
  </sheets>
  <externalReferences>
    <externalReference r:id="rId6"/>
  </externalReferences>
  <definedNames>
    <definedName name="_xlnm._FilterDatabase" localSheetId="1" hidden="1">'P I'!$A$11:$Q$13</definedName>
    <definedName name="_xlnm._FilterDatabase" localSheetId="2" hidden="1">PII!$D$12:$R$39</definedName>
    <definedName name="_xlnm._FilterDatabase" localSheetId="3" hidden="1">PIII!$D$12:$R$68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2" l="1"/>
  <c r="L15" i="2"/>
  <c r="Q111" i="5"/>
  <c r="Q109" i="5"/>
  <c r="L109" i="5"/>
  <c r="J109" i="5"/>
  <c r="M109" i="5" s="1"/>
  <c r="L108" i="5"/>
  <c r="J108" i="5"/>
  <c r="M108" i="5" s="1"/>
  <c r="L107" i="5"/>
  <c r="J107" i="5"/>
  <c r="M107" i="5" s="1"/>
  <c r="L106" i="5"/>
  <c r="J106" i="5"/>
  <c r="M106" i="5" s="1"/>
  <c r="L105" i="5"/>
  <c r="J105" i="5"/>
  <c r="M105" i="5" s="1"/>
  <c r="L104" i="5"/>
  <c r="J104" i="5"/>
  <c r="M104" i="5" s="1"/>
  <c r="L103" i="5"/>
  <c r="J103" i="5"/>
  <c r="M103" i="5" s="1"/>
  <c r="L102" i="5"/>
  <c r="J102" i="5"/>
  <c r="M102" i="5" s="1"/>
  <c r="L101" i="5"/>
  <c r="J101" i="5"/>
  <c r="M101" i="5" s="1"/>
  <c r="L100" i="5"/>
  <c r="J100" i="5"/>
  <c r="M100" i="5" s="1"/>
  <c r="L99" i="5"/>
  <c r="J99" i="5"/>
  <c r="M99" i="5" s="1"/>
  <c r="L98" i="5"/>
  <c r="J98" i="5"/>
  <c r="M98" i="5" s="1"/>
  <c r="L97" i="5"/>
  <c r="J97" i="5"/>
  <c r="M97" i="5" s="1"/>
  <c r="L96" i="5"/>
  <c r="J96" i="5"/>
  <c r="M96" i="5" s="1"/>
  <c r="L95" i="5"/>
  <c r="J95" i="5"/>
  <c r="M95" i="5" s="1"/>
  <c r="L94" i="5"/>
  <c r="J94" i="5"/>
  <c r="M94" i="5" s="1"/>
  <c r="L93" i="5"/>
  <c r="J93" i="5"/>
  <c r="M93" i="5" s="1"/>
  <c r="L92" i="5"/>
  <c r="J92" i="5"/>
  <c r="M92" i="5" s="1"/>
  <c r="L91" i="5"/>
  <c r="J91" i="5"/>
  <c r="M91" i="5" s="1"/>
  <c r="L90" i="5"/>
  <c r="J90" i="5"/>
  <c r="M90" i="5" s="1"/>
  <c r="L89" i="5"/>
  <c r="J89" i="5"/>
  <c r="M89" i="5" s="1"/>
  <c r="L88" i="5"/>
  <c r="J88" i="5"/>
  <c r="M88" i="5" s="1"/>
  <c r="L87" i="5"/>
  <c r="J87" i="5"/>
  <c r="M87" i="5" s="1"/>
  <c r="L86" i="5"/>
  <c r="J86" i="5"/>
  <c r="M86" i="5" s="1"/>
  <c r="L85" i="5"/>
  <c r="J85" i="5"/>
  <c r="M85" i="5" s="1"/>
  <c r="L84" i="5"/>
  <c r="J84" i="5"/>
  <c r="M84" i="5" s="1"/>
  <c r="L83" i="5"/>
  <c r="J83" i="5"/>
  <c r="M83" i="5" s="1"/>
  <c r="L82" i="5"/>
  <c r="J82" i="5"/>
  <c r="M82" i="5" s="1"/>
  <c r="L81" i="5"/>
  <c r="J81" i="5"/>
  <c r="M81" i="5" s="1"/>
  <c r="L80" i="5"/>
  <c r="J80" i="5"/>
  <c r="M80" i="5" s="1"/>
  <c r="L79" i="5"/>
  <c r="J79" i="5"/>
  <c r="M79" i="5" s="1"/>
  <c r="L78" i="5"/>
  <c r="J78" i="5"/>
  <c r="M78" i="5" s="1"/>
  <c r="L77" i="5"/>
  <c r="J77" i="5"/>
  <c r="M77" i="5" s="1"/>
  <c r="L76" i="5"/>
  <c r="J76" i="5"/>
  <c r="M76" i="5" s="1"/>
  <c r="L75" i="5"/>
  <c r="J75" i="5"/>
  <c r="M75" i="5" s="1"/>
  <c r="L74" i="5"/>
  <c r="J74" i="5"/>
  <c r="M74" i="5" s="1"/>
  <c r="L73" i="5"/>
  <c r="J73" i="5"/>
  <c r="M73" i="5" s="1"/>
  <c r="L72" i="5"/>
  <c r="J72" i="5"/>
  <c r="M72" i="5" s="1"/>
  <c r="L71" i="5"/>
  <c r="J71" i="5"/>
  <c r="M71" i="5" s="1"/>
  <c r="L70" i="5"/>
  <c r="J70" i="5"/>
  <c r="M70" i="5" s="1"/>
  <c r="L69" i="5"/>
  <c r="J69" i="5"/>
  <c r="M69" i="5" s="1"/>
  <c r="L68" i="5"/>
  <c r="J68" i="5"/>
  <c r="M68" i="5" s="1"/>
  <c r="L67" i="5"/>
  <c r="J67" i="5"/>
  <c r="M67" i="5" s="1"/>
  <c r="L66" i="5"/>
  <c r="J66" i="5"/>
  <c r="M66" i="5" s="1"/>
  <c r="L65" i="5"/>
  <c r="J65" i="5"/>
  <c r="M65" i="5" s="1"/>
  <c r="L64" i="5"/>
  <c r="J64" i="5"/>
  <c r="M64" i="5" s="1"/>
  <c r="L63" i="5"/>
  <c r="J63" i="5"/>
  <c r="M63" i="5" s="1"/>
  <c r="L62" i="5"/>
  <c r="J62" i="5"/>
  <c r="M62" i="5" s="1"/>
  <c r="F62" i="5"/>
  <c r="F63" i="5" s="1"/>
  <c r="F64" i="5" s="1"/>
  <c r="F65" i="5" s="1"/>
  <c r="F66" i="5" s="1"/>
  <c r="F67" i="5" s="1"/>
  <c r="F68" i="5" s="1"/>
  <c r="F69" i="5" s="1"/>
  <c r="F70" i="5" s="1"/>
  <c r="F71" i="5" s="1"/>
  <c r="F72" i="5" s="1"/>
  <c r="F73" i="5" s="1"/>
  <c r="F74" i="5" s="1"/>
  <c r="F75" i="5" s="1"/>
  <c r="F76" i="5" s="1"/>
  <c r="F77" i="5" s="1"/>
  <c r="F78" i="5" s="1"/>
  <c r="F79" i="5" s="1"/>
  <c r="F80" i="5" s="1"/>
  <c r="F81" i="5" s="1"/>
  <c r="F82" i="5" s="1"/>
  <c r="F83" i="5" s="1"/>
  <c r="F84" i="5" s="1"/>
  <c r="F85" i="5" s="1"/>
  <c r="F86" i="5" s="1"/>
  <c r="F87" i="5" s="1"/>
  <c r="F88" i="5" s="1"/>
  <c r="F89" i="5" s="1"/>
  <c r="F90" i="5" s="1"/>
  <c r="F91" i="5" s="1"/>
  <c r="F92" i="5" s="1"/>
  <c r="F93" i="5" s="1"/>
  <c r="F94" i="5" s="1"/>
  <c r="F95" i="5" s="1"/>
  <c r="F96" i="5" s="1"/>
  <c r="F97" i="5" s="1"/>
  <c r="F98" i="5" s="1"/>
  <c r="F99" i="5" s="1"/>
  <c r="F100" i="5" s="1"/>
  <c r="F101" i="5" s="1"/>
  <c r="F102" i="5" s="1"/>
  <c r="F103" i="5" s="1"/>
  <c r="F104" i="5" s="1"/>
  <c r="F105" i="5" s="1"/>
  <c r="F106" i="5" s="1"/>
  <c r="F107" i="5" s="1"/>
  <c r="F108" i="5" s="1"/>
  <c r="F109" i="5" s="1"/>
  <c r="L61" i="5"/>
  <c r="J61" i="5"/>
  <c r="M61" i="5" s="1"/>
  <c r="L60" i="5"/>
  <c r="J60" i="5"/>
  <c r="M60" i="5" s="1"/>
  <c r="L59" i="5"/>
  <c r="J59" i="5"/>
  <c r="M59" i="5" s="1"/>
  <c r="L58" i="5"/>
  <c r="J58" i="5"/>
  <c r="M58" i="5" s="1"/>
  <c r="L57" i="5"/>
  <c r="J57" i="5"/>
  <c r="M57" i="5" s="1"/>
  <c r="L56" i="5"/>
  <c r="J56" i="5"/>
  <c r="M56" i="5" s="1"/>
  <c r="L55" i="5"/>
  <c r="J55" i="5"/>
  <c r="M55" i="5" s="1"/>
  <c r="L54" i="5"/>
  <c r="J54" i="5"/>
  <c r="M54" i="5" s="1"/>
  <c r="L53" i="5"/>
  <c r="J53" i="5"/>
  <c r="M53" i="5" s="1"/>
  <c r="L52" i="5"/>
  <c r="J52" i="5"/>
  <c r="M52" i="5" s="1"/>
  <c r="L51" i="5"/>
  <c r="J51" i="5"/>
  <c r="M51" i="5" s="1"/>
  <c r="L50" i="5"/>
  <c r="J50" i="5"/>
  <c r="M50" i="5" s="1"/>
  <c r="L49" i="5"/>
  <c r="J49" i="5"/>
  <c r="M49" i="5" s="1"/>
  <c r="L48" i="5"/>
  <c r="J48" i="5"/>
  <c r="M48" i="5" s="1"/>
  <c r="L47" i="5"/>
  <c r="J47" i="5"/>
  <c r="M47" i="5" s="1"/>
  <c r="L46" i="5"/>
  <c r="J46" i="5"/>
  <c r="M46" i="5" s="1"/>
  <c r="L45" i="5"/>
  <c r="J45" i="5"/>
  <c r="M45" i="5" s="1"/>
  <c r="L44" i="5"/>
  <c r="J44" i="5"/>
  <c r="M44" i="5" s="1"/>
  <c r="L43" i="5"/>
  <c r="J43" i="5"/>
  <c r="M43" i="5" s="1"/>
  <c r="L42" i="5"/>
  <c r="J42" i="5"/>
  <c r="M42" i="5" s="1"/>
  <c r="F42" i="5"/>
  <c r="F43" i="5" s="1"/>
  <c r="F44" i="5" s="1"/>
  <c r="F45" i="5" s="1"/>
  <c r="F46" i="5" s="1"/>
  <c r="F47" i="5" s="1"/>
  <c r="F48" i="5" s="1"/>
  <c r="F49" i="5" s="1"/>
  <c r="F50" i="5" s="1"/>
  <c r="F51" i="5" s="1"/>
  <c r="F52" i="5" s="1"/>
  <c r="F53" i="5" s="1"/>
  <c r="F54" i="5" s="1"/>
  <c r="F55" i="5" s="1"/>
  <c r="F56" i="5" s="1"/>
  <c r="F57" i="5" s="1"/>
  <c r="F58" i="5" s="1"/>
  <c r="F59" i="5" s="1"/>
  <c r="F60" i="5" s="1"/>
  <c r="L41" i="5"/>
  <c r="J41" i="5"/>
  <c r="M41" i="5" s="1"/>
  <c r="L40" i="5"/>
  <c r="J40" i="5"/>
  <c r="L39" i="5"/>
  <c r="J39" i="5"/>
  <c r="M39" i="5" s="1"/>
  <c r="L38" i="5"/>
  <c r="J38" i="5"/>
  <c r="M38" i="5" s="1"/>
  <c r="L37" i="5"/>
  <c r="J37" i="5"/>
  <c r="M37" i="5" s="1"/>
  <c r="L36" i="5"/>
  <c r="J36" i="5"/>
  <c r="M36" i="5" s="1"/>
  <c r="L35" i="5"/>
  <c r="J35" i="5"/>
  <c r="M35" i="5" s="1"/>
  <c r="L34" i="5"/>
  <c r="J34" i="5"/>
  <c r="M34" i="5" s="1"/>
  <c r="L33" i="5"/>
  <c r="J33" i="5"/>
  <c r="M33" i="5" s="1"/>
  <c r="L32" i="5"/>
  <c r="J32" i="5"/>
  <c r="M32" i="5" s="1"/>
  <c r="L31" i="5"/>
  <c r="J31" i="5"/>
  <c r="M31" i="5" s="1"/>
  <c r="L30" i="5"/>
  <c r="J30" i="5"/>
  <c r="M30" i="5" s="1"/>
  <c r="L29" i="5"/>
  <c r="J29" i="5"/>
  <c r="M29" i="5" s="1"/>
  <c r="L28" i="5"/>
  <c r="J28" i="5"/>
  <c r="M28" i="5" s="1"/>
  <c r="L27" i="5"/>
  <c r="J27" i="5"/>
  <c r="M27" i="5" s="1"/>
  <c r="L26" i="5"/>
  <c r="J26" i="5"/>
  <c r="M26" i="5" s="1"/>
  <c r="L25" i="5"/>
  <c r="J25" i="5"/>
  <c r="M25" i="5" s="1"/>
  <c r="L24" i="5"/>
  <c r="J24" i="5"/>
  <c r="M24" i="5" s="1"/>
  <c r="L23" i="5"/>
  <c r="J23" i="5"/>
  <c r="M23" i="5" s="1"/>
  <c r="L22" i="5"/>
  <c r="J22" i="5"/>
  <c r="M22" i="5" s="1"/>
  <c r="L21" i="5"/>
  <c r="J21" i="5"/>
  <c r="M21" i="5" s="1"/>
  <c r="L20" i="5"/>
  <c r="J20" i="5"/>
  <c r="M20" i="5" s="1"/>
  <c r="L19" i="5"/>
  <c r="J19" i="5"/>
  <c r="M19" i="5" s="1"/>
  <c r="L18" i="5"/>
  <c r="J18" i="5"/>
  <c r="M18" i="5" s="1"/>
  <c r="L17" i="5"/>
  <c r="J17" i="5"/>
  <c r="M17" i="5" s="1"/>
  <c r="L16" i="5"/>
  <c r="J16" i="5"/>
  <c r="M16" i="5" s="1"/>
  <c r="L15" i="5"/>
  <c r="J15" i="5"/>
  <c r="M15" i="5" s="1"/>
  <c r="F15" i="5"/>
  <c r="F16" i="5" s="1"/>
  <c r="F17" i="5" s="1"/>
  <c r="F18" i="5" s="1"/>
  <c r="F19" i="5" s="1"/>
  <c r="F20" i="5" s="1"/>
  <c r="F21" i="5" s="1"/>
  <c r="F22" i="5" s="1"/>
  <c r="F23" i="5" s="1"/>
  <c r="F24" i="5" s="1"/>
  <c r="F25" i="5" s="1"/>
  <c r="F26" i="5" s="1"/>
  <c r="F27" i="5" s="1"/>
  <c r="F28" i="5" s="1"/>
  <c r="F29" i="5" s="1"/>
  <c r="F30" i="5" s="1"/>
  <c r="F31" i="5" s="1"/>
  <c r="F32" i="5" s="1"/>
  <c r="F33" i="5" s="1"/>
  <c r="F34" i="5" s="1"/>
  <c r="F35" i="5" s="1"/>
  <c r="F36" i="5" s="1"/>
  <c r="F37" i="5" s="1"/>
  <c r="F38" i="5" s="1"/>
  <c r="F39" i="5" s="1"/>
  <c r="F40" i="5" s="1"/>
  <c r="L14" i="5"/>
  <c r="J14" i="5"/>
  <c r="A3" i="5"/>
  <c r="A2" i="5"/>
  <c r="M40" i="5" l="1"/>
  <c r="M14" i="5"/>
  <c r="D67" i="4"/>
  <c r="J67" i="4" s="1"/>
  <c r="D66" i="4"/>
  <c r="L66" i="4" s="1"/>
  <c r="Q64" i="4"/>
  <c r="R63" i="4"/>
  <c r="R64" i="4" s="1"/>
  <c r="L63" i="4"/>
  <c r="J63" i="4"/>
  <c r="L62" i="4"/>
  <c r="J62" i="4"/>
  <c r="L61" i="4"/>
  <c r="J61" i="4"/>
  <c r="L60" i="4"/>
  <c r="J60" i="4"/>
  <c r="M60" i="4" s="1"/>
  <c r="L59" i="4"/>
  <c r="J59" i="4"/>
  <c r="L58" i="4"/>
  <c r="J58" i="4"/>
  <c r="L57" i="4"/>
  <c r="M57" i="4" s="1"/>
  <c r="J57" i="4"/>
  <c r="L56" i="4"/>
  <c r="J56" i="4"/>
  <c r="M56" i="4" s="1"/>
  <c r="L55" i="4"/>
  <c r="J55" i="4"/>
  <c r="L54" i="4"/>
  <c r="J54" i="4"/>
  <c r="M54" i="4" s="1"/>
  <c r="L53" i="4"/>
  <c r="M53" i="4" s="1"/>
  <c r="J53" i="4"/>
  <c r="L52" i="4"/>
  <c r="J52" i="4"/>
  <c r="M52" i="4" s="1"/>
  <c r="L51" i="4"/>
  <c r="J51" i="4"/>
  <c r="L50" i="4"/>
  <c r="J50" i="4"/>
  <c r="M50" i="4" s="1"/>
  <c r="L49" i="4"/>
  <c r="M49" i="4" s="1"/>
  <c r="J49" i="4"/>
  <c r="L48" i="4"/>
  <c r="J48" i="4"/>
  <c r="M48" i="4" s="1"/>
  <c r="L47" i="4"/>
  <c r="J47" i="4"/>
  <c r="L46" i="4"/>
  <c r="J46" i="4"/>
  <c r="L45" i="4"/>
  <c r="M45" i="4" s="1"/>
  <c r="J45" i="4"/>
  <c r="L44" i="4"/>
  <c r="J44" i="4"/>
  <c r="M44" i="4" s="1"/>
  <c r="L43" i="4"/>
  <c r="J43" i="4"/>
  <c r="L42" i="4"/>
  <c r="J42" i="4"/>
  <c r="M42" i="4" s="1"/>
  <c r="L41" i="4"/>
  <c r="M41" i="4" s="1"/>
  <c r="J41" i="4"/>
  <c r="L40" i="4"/>
  <c r="J40" i="4"/>
  <c r="M40" i="4" s="1"/>
  <c r="L39" i="4"/>
  <c r="J39" i="4"/>
  <c r="L38" i="4"/>
  <c r="J38" i="4"/>
  <c r="M38" i="4" s="1"/>
  <c r="L37" i="4"/>
  <c r="M37" i="4" s="1"/>
  <c r="J37" i="4"/>
  <c r="L36" i="4"/>
  <c r="J36" i="4"/>
  <c r="M36" i="4" s="1"/>
  <c r="L35" i="4"/>
  <c r="J35" i="4"/>
  <c r="L34" i="4"/>
  <c r="J34" i="4"/>
  <c r="M34" i="4" s="1"/>
  <c r="L33" i="4"/>
  <c r="J33" i="4"/>
  <c r="L32" i="4"/>
  <c r="J32" i="4"/>
  <c r="M32" i="4" s="1"/>
  <c r="L31" i="4"/>
  <c r="J31" i="4"/>
  <c r="L30" i="4"/>
  <c r="J30" i="4"/>
  <c r="M30" i="4" s="1"/>
  <c r="L29" i="4"/>
  <c r="M29" i="4" s="1"/>
  <c r="J29" i="4"/>
  <c r="L28" i="4"/>
  <c r="J28" i="4"/>
  <c r="M28" i="4" s="1"/>
  <c r="L27" i="4"/>
  <c r="J27" i="4"/>
  <c r="L26" i="4"/>
  <c r="J26" i="4"/>
  <c r="M26" i="4" s="1"/>
  <c r="L25" i="4"/>
  <c r="M25" i="4" s="1"/>
  <c r="J25" i="4"/>
  <c r="L24" i="4"/>
  <c r="J24" i="4"/>
  <c r="M24" i="4" s="1"/>
  <c r="L23" i="4"/>
  <c r="J23" i="4"/>
  <c r="L22" i="4"/>
  <c r="J22" i="4"/>
  <c r="M22" i="4" s="1"/>
  <c r="L21" i="4"/>
  <c r="M21" i="4" s="1"/>
  <c r="J21" i="4"/>
  <c r="L20" i="4"/>
  <c r="J20" i="4"/>
  <c r="M20" i="4" s="1"/>
  <c r="L19" i="4"/>
  <c r="J19" i="4"/>
  <c r="L18" i="4"/>
  <c r="J18" i="4"/>
  <c r="M18" i="4" s="1"/>
  <c r="L17" i="4"/>
  <c r="J17" i="4"/>
  <c r="L16" i="4"/>
  <c r="J16" i="4"/>
  <c r="M16" i="4" s="1"/>
  <c r="L15" i="4"/>
  <c r="J15" i="4"/>
  <c r="A3" i="4"/>
  <c r="A2" i="4"/>
  <c r="A1" i="4"/>
  <c r="D38" i="3"/>
  <c r="J38" i="3" s="1"/>
  <c r="D37" i="3"/>
  <c r="L37" i="3" s="1"/>
  <c r="R35" i="3"/>
  <c r="Q35" i="3"/>
  <c r="L34" i="3"/>
  <c r="J34" i="3"/>
  <c r="L33" i="3"/>
  <c r="J33" i="3"/>
  <c r="L32" i="3"/>
  <c r="J32" i="3"/>
  <c r="M32" i="3" s="1"/>
  <c r="L31" i="3"/>
  <c r="J31" i="3"/>
  <c r="M31" i="3" s="1"/>
  <c r="L30" i="3"/>
  <c r="J30" i="3"/>
  <c r="M30" i="3" s="1"/>
  <c r="L29" i="3"/>
  <c r="J29" i="3"/>
  <c r="M29" i="3" s="1"/>
  <c r="L28" i="3"/>
  <c r="J28" i="3"/>
  <c r="L27" i="3"/>
  <c r="J27" i="3"/>
  <c r="M27" i="3" s="1"/>
  <c r="L26" i="3"/>
  <c r="J26" i="3"/>
  <c r="M26" i="3" s="1"/>
  <c r="L25" i="3"/>
  <c r="J25" i="3"/>
  <c r="L24" i="3"/>
  <c r="J24" i="3"/>
  <c r="M24" i="3" s="1"/>
  <c r="L23" i="3"/>
  <c r="J23" i="3"/>
  <c r="L22" i="3"/>
  <c r="J22" i="3"/>
  <c r="L21" i="3"/>
  <c r="J21" i="3"/>
  <c r="L20" i="3"/>
  <c r="J20" i="3"/>
  <c r="L19" i="3"/>
  <c r="J19" i="3"/>
  <c r="L18" i="3"/>
  <c r="J18" i="3"/>
  <c r="M18" i="3" s="1"/>
  <c r="L17" i="3"/>
  <c r="J17" i="3"/>
  <c r="M17" i="3" s="1"/>
  <c r="L16" i="3"/>
  <c r="J16" i="3"/>
  <c r="L15" i="3"/>
  <c r="J15" i="3"/>
  <c r="A3" i="3"/>
  <c r="A2" i="3"/>
  <c r="A1" i="3"/>
  <c r="D44" i="2"/>
  <c r="J44" i="2" s="1"/>
  <c r="D43" i="2"/>
  <c r="L43" i="2" s="1"/>
  <c r="Q41" i="2"/>
  <c r="P41" i="2"/>
  <c r="L40" i="2"/>
  <c r="J40" i="2"/>
  <c r="L39" i="2"/>
  <c r="J39" i="2"/>
  <c r="L38" i="2"/>
  <c r="J38" i="2"/>
  <c r="L37" i="2"/>
  <c r="J37" i="2"/>
  <c r="L36" i="2"/>
  <c r="J36" i="2"/>
  <c r="L35" i="2"/>
  <c r="J35" i="2"/>
  <c r="L34" i="2"/>
  <c r="J34" i="2"/>
  <c r="L33" i="2"/>
  <c r="J33" i="2"/>
  <c r="L32" i="2"/>
  <c r="J32" i="2"/>
  <c r="L31" i="2"/>
  <c r="J31" i="2"/>
  <c r="L30" i="2"/>
  <c r="J30" i="2"/>
  <c r="L29" i="2"/>
  <c r="J29" i="2"/>
  <c r="L28" i="2"/>
  <c r="J28" i="2"/>
  <c r="L27" i="2"/>
  <c r="M27" i="2" s="1"/>
  <c r="J27" i="2"/>
  <c r="L26" i="2"/>
  <c r="M26" i="2" s="1"/>
  <c r="J26" i="2"/>
  <c r="L25" i="2"/>
  <c r="J25" i="2"/>
  <c r="L24" i="2"/>
  <c r="J24" i="2"/>
  <c r="L23" i="2"/>
  <c r="M23" i="2" s="1"/>
  <c r="J23" i="2"/>
  <c r="L22" i="2"/>
  <c r="M22" i="2" s="1"/>
  <c r="J22" i="2"/>
  <c r="L21" i="2"/>
  <c r="J21" i="2"/>
  <c r="L20" i="2"/>
  <c r="J20" i="2"/>
  <c r="L19" i="2"/>
  <c r="M19" i="2" s="1"/>
  <c r="J19" i="2"/>
  <c r="L18" i="2"/>
  <c r="M18" i="2" s="1"/>
  <c r="J18" i="2"/>
  <c r="L17" i="2"/>
  <c r="J17" i="2"/>
  <c r="L16" i="2"/>
  <c r="J16" i="2"/>
  <c r="M15" i="2"/>
  <c r="L14" i="2"/>
  <c r="J14" i="2"/>
  <c r="A3" i="2"/>
  <c r="A2" i="2"/>
  <c r="M61" i="4" l="1"/>
  <c r="M58" i="4"/>
  <c r="M19" i="3"/>
  <c r="M33" i="3"/>
  <c r="M20" i="3"/>
  <c r="M28" i="3"/>
  <c r="M21" i="3"/>
  <c r="M34" i="3"/>
  <c r="M16" i="3"/>
  <c r="M17" i="4"/>
  <c r="M33" i="4"/>
  <c r="M46" i="4"/>
  <c r="M62" i="4"/>
  <c r="M22" i="3"/>
  <c r="L35" i="3"/>
  <c r="J37" i="3"/>
  <c r="M37" i="3" s="1"/>
  <c r="J66" i="4"/>
  <c r="M66" i="4" s="1"/>
  <c r="M15" i="4"/>
  <c r="M19" i="4"/>
  <c r="M23" i="4"/>
  <c r="M27" i="4"/>
  <c r="M31" i="4"/>
  <c r="M35" i="4"/>
  <c r="M39" i="4"/>
  <c r="M43" i="4"/>
  <c r="M47" i="4"/>
  <c r="M51" i="4"/>
  <c r="M55" i="4"/>
  <c r="M59" i="4"/>
  <c r="M63" i="4"/>
  <c r="L67" i="4"/>
  <c r="M67" i="4" s="1"/>
  <c r="L64" i="4"/>
  <c r="J64" i="4"/>
  <c r="J65" i="4" s="1"/>
  <c r="L38" i="3"/>
  <c r="M38" i="3" s="1"/>
  <c r="M25" i="3"/>
  <c r="J35" i="3"/>
  <c r="J36" i="3" s="1"/>
  <c r="M23" i="3"/>
  <c r="M15" i="3"/>
  <c r="M16" i="2"/>
  <c r="M20" i="2"/>
  <c r="M41" i="2" s="1"/>
  <c r="M24" i="2"/>
  <c r="M28" i="2"/>
  <c r="M32" i="2"/>
  <c r="M36" i="2"/>
  <c r="M40" i="2"/>
  <c r="J41" i="2"/>
  <c r="J42" i="2" s="1"/>
  <c r="M17" i="2"/>
  <c r="M21" i="2"/>
  <c r="M25" i="2"/>
  <c r="M29" i="2"/>
  <c r="M33" i="2"/>
  <c r="M37" i="2"/>
  <c r="M14" i="2"/>
  <c r="M30" i="2"/>
  <c r="M34" i="2"/>
  <c r="M38" i="2"/>
  <c r="J43" i="2"/>
  <c r="M43" i="2" s="1"/>
  <c r="M31" i="2"/>
  <c r="M35" i="2"/>
  <c r="M39" i="2"/>
  <c r="L44" i="2"/>
  <c r="M44" i="2" s="1"/>
  <c r="L41" i="2"/>
  <c r="M64" i="4" l="1"/>
  <c r="M65" i="4" s="1"/>
  <c r="M35" i="3"/>
  <c r="L36" i="3" s="1"/>
  <c r="L42" i="2"/>
  <c r="D45" i="2"/>
  <c r="M42" i="2"/>
  <c r="D68" i="4" l="1"/>
  <c r="L65" i="4"/>
  <c r="M36" i="3"/>
  <c r="D3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F9B2C0A5-F32A-40B7-8C6C-39F852AAC0ED}">
      <text>
        <r>
          <rPr>
            <sz val="10"/>
            <color rgb="FF000000"/>
            <rFont val="Arial"/>
            <family val="2"/>
          </rPr>
          <t xml:space="preserve">OBJETIVO: Obtener información general que permita conocer el panorama, diagnóstico y marco filosófico de la municipalidad u otra entidad de carácter municipal.
</t>
        </r>
      </text>
    </comment>
    <comment ref="A9" authorId="0" shapeId="0" xr:uid="{D5BDA17F-BEE4-4F65-810C-155D805C7078}">
      <text>
        <r>
          <rPr>
            <sz val="10"/>
            <color rgb="FF000000"/>
            <rFont val="Arial"/>
            <family val="2"/>
          </rPr>
          <t xml:space="preserve">Indique la visión, misión y políticas que orientan la acción institucional. Debe ser el marco de referencia para los planes de corto y mediano plazo y obedecer a procesos participativos y consolidados de planificación.
</t>
        </r>
      </text>
    </comment>
    <comment ref="A11" authorId="0" shapeId="0" xr:uid="{1BE8CF46-A12F-4B04-A45D-C4D5EB2E66DB}">
      <text>
        <r>
          <rPr>
            <sz val="10"/>
            <color rgb="FF000000"/>
            <rFont val="Arial"/>
            <family val="2"/>
          </rPr>
          <t xml:space="preserve">Misión institucional: Declaración concisa sobre la razón de ser o el propósito último de la organización (qué somos, qué hacemos y para quién).
</t>
        </r>
      </text>
    </comment>
    <comment ref="A13" authorId="0" shapeId="0" xr:uid="{4ED9B877-77AD-404D-9CFD-DE4D5AFE3F47}">
      <text>
        <r>
          <rPr>
            <sz val="10"/>
            <color rgb="FF000000"/>
            <rFont val="Arial"/>
            <family val="2"/>
          </rPr>
          <t xml:space="preserve">Visión: Declaración que enuncia lo que la organización desea ser en el futuro.  
</t>
        </r>
      </text>
    </comment>
    <comment ref="A15" authorId="0" shapeId="0" xr:uid="{A6D0F488-6740-4096-9BAB-E3A83808D727}">
      <text>
        <r>
          <rPr>
            <sz val="10"/>
            <color rgb="FF000000"/>
            <rFont val="Arial"/>
            <family val="2"/>
          </rPr>
          <t xml:space="preserve">Políticas institucionales: Lineamientos dictados por el jerarca superior, que orientan la acción institucional, acorde con el marco jurídico aplicable.
</t>
        </r>
      </text>
    </comment>
    <comment ref="A24" authorId="0" shapeId="0" xr:uid="{D09C7687-662A-4927-9ECA-CC3E40AC2B7B}">
      <text>
        <r>
          <rPr>
            <sz val="10"/>
            <color rgb="FF000000"/>
            <rFont val="Arial"/>
            <family val="2"/>
          </rPr>
          <t xml:space="preserve">describa las funciones generales institucionales más importantes o sustantivas. 
</t>
        </r>
      </text>
    </comment>
    <comment ref="B26" authorId="0" shapeId="0" xr:uid="{5CAC3398-E7C1-46FB-8AA7-7D76B31DBD05}">
      <text>
        <r>
          <rPr>
            <sz val="10"/>
            <color rgb="FF000000"/>
            <rFont val="Arial"/>
            <family val="2"/>
          </rPr>
          <t>Nombre utilizado para agrupar los proyectos, programas o acciones del Plan de Desarrollo Municipal.
Algunos municipalidades las denominan Ejes, grupos, Dimensiones, entre otros nombres.  Favor incluir la agrupación mayor utilizada.
Estas áreas son las que se utilizarán en las matrices por programa.
Ejemplo: Política social local, Infraestructura, Equipamiento, Servicios, Ordenamiento territorial, Desarrollo Institucional, Medio Ambiente, Calidad de Vida, Ciudad Funcional, etc.</t>
        </r>
      </text>
    </comment>
    <comment ref="D26" authorId="0" shapeId="0" xr:uid="{14677EFD-C4BD-4C3E-86C5-8CB3EAE9D064}">
      <text>
        <r>
          <rPr>
            <sz val="10"/>
            <color rgb="FF000000"/>
            <rFont val="Arial"/>
            <family val="2"/>
          </rPr>
          <t>PODRÍAN EXISTIR UNO O VARIOS OBJETIVOS ESTRATÉGICOS POR ÁEA.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tc={3F18E4F2-636F-41B4-8F8D-082FECFDC459}</author>
  </authors>
  <commentList>
    <comment ref="I3" authorId="0" shapeId="0" xr:uid="{F2B31A2A-DA40-4D07-A52A-458D9B73871F}">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1" authorId="0" shapeId="0" xr:uid="{00BB0F2B-96E3-42CE-88D1-083054163BBC}">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1" authorId="0" shapeId="0" xr:uid="{1C410668-3F05-476E-BE5D-56B96E8EE4D8}">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preguntas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Objetivo operativo: Finalidad que el programa o subprograma establece para el ejercicio presupuestario, con el propósito de cumplir con el desarrollo normal de sus proceso de producción, coadyuvando al cumplimiento de actividades. Responde a las preguntas ¿qué? y ¿para qué?
</t>
        </r>
      </text>
    </comment>
    <comment ref="E11" authorId="0" shapeId="0" xr:uid="{B860838C-6756-43DF-97AE-48FD3F50E32E}">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H11" authorId="0" shapeId="0" xr:uid="{B0A3DD53-6CA3-4959-9FFF-B40EBB546127}">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N11" authorId="0" shapeId="0" xr:uid="{4BFA7423-875A-4263-A220-C7BC5176A3FE}">
      <text>
        <r>
          <rPr>
            <sz val="10"/>
            <color rgb="FF000000"/>
            <rFont val="Arial"/>
            <family val="2"/>
          </rPr>
          <t>Contraloría:
Funcionario responsable del cumplimiento de la meta formulada.</t>
        </r>
      </text>
    </comment>
    <comment ref="O11" authorId="0" shapeId="0" xr:uid="{B051BC7F-B5FB-4D12-BABE-BDBA72FD262D}">
      <text>
        <r>
          <rPr>
            <sz val="10"/>
            <color rgb="FF000000"/>
            <rFont val="Arial"/>
            <family val="2"/>
          </rPr>
          <t xml:space="preserve">01 Administración General; 
02 Auditoría Interna;
03 Administración de Inversiones Propias; 
04 Registro de deuda, fondos y aportes.
</t>
        </r>
      </text>
    </comment>
    <comment ref="I12" authorId="0" shapeId="0" xr:uid="{D2BDFFAC-8ECF-464B-9475-E374AB569EDB}">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2" authorId="0" shapeId="0" xr:uid="{831D7B42-D39C-466E-AF7F-23E446969478}">
      <text>
        <r>
          <rPr>
            <sz val="10"/>
            <color rgb="FF000000"/>
            <rFont val="Arial"/>
            <family val="2"/>
          </rPr>
          <t>Columna con fórmula que muestra el porcentaje de la unidad de medida que se programa atender en el I semestre. NO SE DEBE ALTERAR.</t>
        </r>
      </text>
    </comment>
    <comment ref="K12" authorId="0" shapeId="0" xr:uid="{35BC2F8D-D434-42CD-B618-6B00D864ED64}">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2" authorId="0" shapeId="0" xr:uid="{1CFBED5F-6A45-4C03-B19C-7DB9C67AF2BC}">
      <text>
        <r>
          <rPr>
            <sz val="10"/>
            <color rgb="FF000000"/>
            <rFont val="Arial"/>
            <family val="2"/>
          </rPr>
          <t>Columna con fórmula que muestra el porcentaje de la unidad de medida que se programa atender en el II semestre. NO SE DEBE ALTERAR.</t>
        </r>
      </text>
    </comment>
    <comment ref="M12" authorId="0" shapeId="0" xr:uid="{5EB8C3C3-7E5B-401E-AB8D-28782696B28C}">
      <text>
        <r>
          <rPr>
            <sz val="10"/>
            <color rgb="FF000000"/>
            <rFont val="Arial"/>
            <family val="2"/>
          </rPr>
          <t>CORRESPONDE AL NÚMERO DE METAS FORMULADAS. ESTA COLUMNA REFLEJA SIEMPRE EL 100% DE LO PROGRAMADO.  NO SE DEBE ALTERAR PUES CONTIENE FÓRMULAS.</t>
        </r>
      </text>
    </comment>
    <comment ref="A13" authorId="0" shapeId="0" xr:uid="{E275F162-449A-4BDF-92BC-E985B660F1D3}">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3" authorId="0" shapeId="0" xr:uid="{F4F2F061-9EB6-4B3B-AE56-A5C68E0E400C}">
      <text>
        <r>
          <rPr>
            <sz val="10"/>
            <color rgb="FF000000"/>
            <rFont val="Arial"/>
            <family val="2"/>
          </rPr>
          <t>Escoga 1 Mejora (si la meta responde a un objetivo de mejora) o 2 Operativo (si la meta responde a un objetivo operativo)</t>
        </r>
      </text>
    </comment>
    <comment ref="F13" authorId="0" shapeId="0" xr:uid="{973BE324-429A-41A4-93A3-915EA2A5BF64}">
      <text>
        <r>
          <rPr>
            <sz val="10"/>
            <color rgb="FF000000"/>
            <rFont val="Arial"/>
            <family val="2"/>
          </rPr>
          <t>NUMERE LAS METAS PARA SER IDENTIFICADAS</t>
        </r>
      </text>
    </comment>
    <comment ref="G13" authorId="0" shapeId="0" xr:uid="{823DBF80-91C8-41E2-8958-FED1DB4F27EB}">
      <text>
        <r>
          <rPr>
            <sz val="10"/>
            <color rgb="FF000000"/>
            <rFont val="Arial"/>
            <family val="2"/>
          </rPr>
          <t xml:space="preserve">Descripción de la meta
</t>
        </r>
      </text>
    </comment>
    <comment ref="Q31" authorId="1" shapeId="0" xr:uid="{3F18E4F2-636F-41B4-8F8D-082FECFDC459}">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firma benjamin / cotizaciones/ corregir ficha</t>
      </text>
    </comment>
    <comment ref="J42" authorId="0" shapeId="0" xr:uid="{4C67D8C9-BB4B-4362-B01A-92B64AC9623F}">
      <text>
        <r>
          <rPr>
            <sz val="10"/>
            <color rgb="FF000000"/>
            <rFont val="Arial"/>
            <family val="2"/>
          </rPr>
          <t>PORCENTAJES DE LAS METAS DEL PROGRAMA QUE SE PROGRAMAN ALCANZAR EN EL I SEMESTRE.</t>
        </r>
      </text>
    </comment>
    <comment ref="L42" authorId="0" shapeId="0" xr:uid="{949E60F2-94C7-4B48-912F-98705EC240B4}">
      <text>
        <r>
          <rPr>
            <sz val="10"/>
            <color rgb="FF000000"/>
            <rFont val="Arial"/>
            <family val="2"/>
          </rPr>
          <t>PORCENTAJES DE LAS METAS DEL PROGRAMA QUE SE PROGRAMAN ALCANZAR EN EL II SEMESTRE.</t>
        </r>
      </text>
    </comment>
    <comment ref="J43" authorId="0" shapeId="0" xr:uid="{EAA2AE29-A1A4-41CC-8B72-5159F1D1CCE5}">
      <text>
        <r>
          <rPr>
            <sz val="10"/>
            <color rgb="FF000000"/>
            <rFont val="Arial"/>
            <family val="2"/>
          </rPr>
          <t>% DE LAS METAS DE LOS OBJETIVOS DE MEJORA QUE SE PROGRAMAN REALIZAR EN EL I SEMESTRE.</t>
        </r>
      </text>
    </comment>
    <comment ref="L43" authorId="0" shapeId="0" xr:uid="{FA86BE64-680C-4A5E-B6A3-096E97244880}">
      <text>
        <r>
          <rPr>
            <sz val="10"/>
            <color rgb="FF000000"/>
            <rFont val="Arial"/>
            <family val="2"/>
          </rPr>
          <t>% DE LAS METAS DE LOS OBJETIVOS DE MEJORA QUE SE PROGRAMAN REALIZAR EN EL II SEMESTRE.</t>
        </r>
      </text>
    </comment>
    <comment ref="J44" authorId="0" shapeId="0" xr:uid="{CE875984-B718-4F85-8682-0E5527EB9819}">
      <text>
        <r>
          <rPr>
            <sz val="10"/>
            <color rgb="FF000000"/>
            <rFont val="Arial"/>
            <family val="2"/>
          </rPr>
          <t>% DE LAS METAS DE LOS OBJETIVOS OPERATIVOS QUE SE PROGRAMAN REALIZAR EN EL I SEMESTRE.</t>
        </r>
      </text>
    </comment>
    <comment ref="L44" authorId="0" shapeId="0" xr:uid="{84ABECA9-D958-4B66-A274-8A1A8A6EF9F8}">
      <text>
        <r>
          <rPr>
            <sz val="10"/>
            <color rgb="FF000000"/>
            <rFont val="Arial"/>
            <family val="2"/>
          </rPr>
          <t>% DE LAS METAS DE LOS OBJETIVOS OPERATIVOS QUE SE PROGRAMAN REALIZAR EN EL II SEMESTRE.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tc={BEE734A1-96F7-4B55-81D7-11E47CFE1DBF}</author>
  </authors>
  <commentList>
    <comment ref="K5" authorId="0" shapeId="0" xr:uid="{1AE8CFE1-69F0-44EF-8201-9228C7BD9513}">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2" authorId="0" shapeId="0" xr:uid="{21BFD615-D2BD-4609-A3CA-6379343F6D93}">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2" authorId="0" shapeId="0" xr:uid="{59C88C0D-B5D7-4D43-B1B4-45E55D6C3CC8}">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Objetivo operativo: Finalidad que el programa o subprograma establece para el ejercicio presupuestario, con el propósito de cumplir con el desarrollo normal de sus proceso de producción, coadyuvando al cumplimiento de actividades. Responde a las pregundas ¿qué? y ¿para qué?
</t>
        </r>
      </text>
    </comment>
    <comment ref="E12" authorId="0" shapeId="0" xr:uid="{B99475F0-A299-47AA-AD7A-28208AE132E7}">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H12" authorId="0" shapeId="0" xr:uid="{F59CCCA7-7AC2-4B02-99F7-96F80FD5A2B9}">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N12" authorId="0" shapeId="0" xr:uid="{746A16BD-9814-4AD4-BB06-C0E542492E68}">
      <text>
        <r>
          <rPr>
            <sz val="10"/>
            <color rgb="FF000000"/>
            <rFont val="Arial"/>
            <family val="2"/>
          </rPr>
          <t>Contraloría:
Funcionario responsable del cumplimiento de la meta formulada.</t>
        </r>
      </text>
    </comment>
    <comment ref="I13" authorId="0" shapeId="0" xr:uid="{9F639D41-BB9B-4708-AFB9-758DEF099E75}">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3" authorId="0" shapeId="0" xr:uid="{77C2884D-1D08-4B53-B1A7-F79EF220DD75}">
      <text>
        <r>
          <rPr>
            <sz val="10"/>
            <color rgb="FF000000"/>
            <rFont val="Arial"/>
            <family val="2"/>
          </rPr>
          <t>Columna con fórmula que muestra el porcentaje de la unidad de medida que se programa atender en el I semestre. NO SE DEBE ALTERAR.</t>
        </r>
      </text>
    </comment>
    <comment ref="K13" authorId="0" shapeId="0" xr:uid="{72BAC1F8-8124-4608-8243-6E9E56A79CE4}">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3" authorId="0" shapeId="0" xr:uid="{BAABBC4B-E5AA-4978-A9A3-80E2D1550467}">
      <text>
        <r>
          <rPr>
            <sz val="10"/>
            <color rgb="FF000000"/>
            <rFont val="Arial"/>
            <family val="2"/>
          </rPr>
          <t>Columna con fórmula que muestra el porcentaje de la unidad de medida que se programa atender en el II semestre. NO SE DEBE ALTERAR.</t>
        </r>
      </text>
    </comment>
    <comment ref="M13" authorId="0" shapeId="0" xr:uid="{0570F3E6-F911-47EE-ACE5-A4F929E47841}">
      <text>
        <r>
          <rPr>
            <sz val="10"/>
            <color rgb="FF000000"/>
            <rFont val="Arial"/>
            <family val="2"/>
          </rPr>
          <t>CORRESPONDE AL NÚMERO DE METAS FORMULADAS. ESTA COLUMNA REFLEJA SIEMPRE EL 100% DE LO PROGRAMADO.  NO SE DEBE ALTERAR PUES CONTIENE FÓRMULAS.</t>
        </r>
      </text>
    </comment>
    <comment ref="P13" authorId="0" shapeId="0" xr:uid="{92C2E22E-49BC-41F2-B9D5-0274FA0DDF6A}">
      <text>
        <r>
          <rPr>
            <sz val="10"/>
            <color rgb="FF000000"/>
            <rFont val="Arial"/>
            <family val="2"/>
          </rPr>
          <t xml:space="preserve">ESTA COLUMNA ES NUEVA, SOLO SE LLENA PARA LAS METAS RELACIONADAS CON LOS SERVICIOS 09: EDUCATIVOS, CULTURALES Y DEPORTIVOS Y EL SERVICIO 31: APORTES EN ESPECIE PARA PROGRAMAS Y PROYECTOS.  ESCOGER OPCIONES DE LA LISTA DESPLEGABLE.  VER GUÍA PARA ELABORAR EL POA (WORD)
</t>
        </r>
      </text>
    </comment>
    <comment ref="A14" authorId="0" shapeId="0" xr:uid="{395FB73B-3790-4956-9000-EB3205962D02}">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xr:uid="{05448EDA-A6E9-4E73-8DC6-989DFFEE3394}">
      <text>
        <r>
          <rPr>
            <sz val="10"/>
            <color rgb="FF000000"/>
            <rFont val="Arial"/>
            <family val="2"/>
          </rPr>
          <t>Escoga 1 Mejora (si la meta responde a un objetivo de mejora) o 2 Operativo (si la meta responde a un objetivo operativo)</t>
        </r>
      </text>
    </comment>
    <comment ref="F14" authorId="0" shapeId="0" xr:uid="{9B1FA826-88A8-436C-A336-7B70B827B071}">
      <text>
        <r>
          <rPr>
            <sz val="10"/>
            <color rgb="FF000000"/>
            <rFont val="Arial"/>
            <family val="2"/>
          </rPr>
          <t>NUMERE LA META PARA SER IDENTIFICADA</t>
        </r>
      </text>
    </comment>
    <comment ref="G14" authorId="0" shapeId="0" xr:uid="{19BCB1B1-19EA-4135-AE55-FB525FA60EBF}">
      <text>
        <r>
          <rPr>
            <sz val="10"/>
            <color rgb="FF000000"/>
            <rFont val="Arial"/>
            <family val="2"/>
          </rPr>
          <t xml:space="preserve">Descripción de la meta
</t>
        </r>
      </text>
    </comment>
    <comment ref="R23" authorId="1" shapeId="0" xr:uid="{BEE734A1-96F7-4B55-81D7-11E47CFE1DBF}">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firma formulario (Asist Soc/ Vicealcaldía)</t>
      </text>
    </comment>
    <comment ref="J36" authorId="0" shapeId="0" xr:uid="{573EFB1C-181A-4300-AC60-5E3001E68B1E}">
      <text>
        <r>
          <rPr>
            <sz val="10"/>
            <color rgb="FF000000"/>
            <rFont val="Arial"/>
            <family val="2"/>
          </rPr>
          <t>PORCENTAJES DE LAS METAS DEL PROGRAMA QUE SE PROGRAMAN ALCANZAR EN EL I SEMESTRE.</t>
        </r>
      </text>
    </comment>
    <comment ref="L36" authorId="0" shapeId="0" xr:uid="{4D246663-DA17-4946-8C2C-8BB6A347B051}">
      <text>
        <r>
          <rPr>
            <sz val="10"/>
            <color rgb="FF000000"/>
            <rFont val="Arial"/>
            <family val="2"/>
          </rPr>
          <t>PORCENTAJES DE LAS METAS DEL PROGRAMA QUE SE PROGRAMAN ALCANZAR EN EL II SEMESTRE.</t>
        </r>
      </text>
    </comment>
    <comment ref="J37" authorId="0" shapeId="0" xr:uid="{D821F7EB-FBCA-4C2D-840D-ACC9540A97C0}">
      <text>
        <r>
          <rPr>
            <sz val="10"/>
            <color rgb="FF000000"/>
            <rFont val="Arial"/>
            <family val="2"/>
          </rPr>
          <t>% DE LAS METAS DE LOS OBJETIVOS DE MEJORA QUE SE PROGRAMAN REALIZAR EN EL I SEMESTRE.</t>
        </r>
      </text>
    </comment>
    <comment ref="L37" authorId="0" shapeId="0" xr:uid="{6E0AB865-CB26-446D-8E1C-39A85D231D6C}">
      <text>
        <r>
          <rPr>
            <sz val="10"/>
            <color rgb="FF000000"/>
            <rFont val="Arial"/>
            <family val="2"/>
          </rPr>
          <t>% DE LAS METAS DE LOS OBJETIVOS DE MEJORA QUE SE PROGRAMAN REALIZAR EN EL II SEMESTRE.</t>
        </r>
      </text>
    </comment>
    <comment ref="J38" authorId="0" shapeId="0" xr:uid="{CFFD7E93-4881-4F7C-BC98-D64857B2384C}">
      <text>
        <r>
          <rPr>
            <sz val="10"/>
            <color rgb="FF000000"/>
            <rFont val="Arial"/>
            <family val="2"/>
          </rPr>
          <t>% DE LAS METAS DE LOS OBJETIVOS OPERATIVOS QUE SE PROGRAMAN REALIZAR EN EL I SEMESTRE.</t>
        </r>
      </text>
    </comment>
    <comment ref="L38" authorId="0" shapeId="0" xr:uid="{8CF26CF9-2805-4A13-B937-2292B127D837}">
      <text>
        <r>
          <rPr>
            <sz val="10"/>
            <color rgb="FF000000"/>
            <rFont val="Arial"/>
            <family val="2"/>
          </rPr>
          <t>% DE LAS METAS DE LOS OBJETIVOS OPERATIVOS QUE SE PROGRAMAN REALIZAR EN EL II SEMESTRE.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tc={D9F7B80B-5FE0-4CAE-94E2-93BE0D11B143}</author>
    <author>tc={EFF77560-5CB5-4454-8DC8-382AB62B20B3}</author>
  </authors>
  <commentList>
    <comment ref="K3" authorId="0" shapeId="0" xr:uid="{718EF18A-8D87-41A5-A870-22B16EF75D88}">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2" authorId="0" shapeId="0" xr:uid="{CE7BE146-21AE-4C9F-A957-83ED0A412B3F}">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2" authorId="0" shapeId="0" xr:uid="{12B5C735-EF3E-42F0-9474-7411FF28FF8E}">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
Objetivo operativo: Finalidad que el programa o subprograma establece para el ejercicio presupuestario, con el propósito de cumplir con el desarrollo normal de sus proceso de producción, coadyuvando al cumplimiento de actividades. Responde a las pregundas ¿qué? y ¿para qué?
</t>
        </r>
      </text>
    </comment>
    <comment ref="E12" authorId="0" shapeId="0" xr:uid="{E6325EBD-A79C-4747-BC5B-5CFC39778794}">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H12" authorId="0" shapeId="0" xr:uid="{CBFB9E37-22B5-4D23-B122-49D84D563319}">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N12" authorId="0" shapeId="0" xr:uid="{D7143351-3136-4C83-ACE7-13DF259F54CB}">
      <text>
        <r>
          <rPr>
            <sz val="10"/>
            <color rgb="FF000000"/>
            <rFont val="Arial"/>
            <family val="2"/>
          </rPr>
          <t>Contraloría:
Funcionario responsable del cumplimiento de la meta formulada.</t>
        </r>
      </text>
    </comment>
    <comment ref="O12" authorId="0" shapeId="0" xr:uid="{8AE3CA93-E79E-4BEA-9D12-AA76D4C8CB2A}">
      <text>
        <r>
          <rPr>
            <sz val="10"/>
            <color rgb="FF000000"/>
            <rFont val="Arial"/>
            <family val="2"/>
          </rPr>
          <t xml:space="preserve">Contraloría:
Se reflejará el grupo donde se ubica el proyecto al que se le formularon objetivos y metas y se le asignó contenido presupuestario.  Ejemplo:
01 Edificios
02 Vías de comunicación terrestre
03 Obras marítimas y fluviales
etc....
</t>
        </r>
      </text>
    </comment>
    <comment ref="P12" authorId="0" shapeId="0" xr:uid="{DA3331C1-0BEF-4703-BF1F-D9C2A4D93535}">
      <text>
        <r>
          <rPr>
            <sz val="10"/>
            <color rgb="FF000000"/>
            <rFont val="Arial"/>
            <family val="2"/>
          </rPr>
          <t>EDIFICIOS:
  Salones comunales
  Centros de enseñanza
  Centros de salud
  Otros Edificios
VÍAS DE COMUNICACIÓN:
  Unidad Técnica de Gestión Vial  
  Mantenimiento rutinario red vial
  Mantenimiento periódico red vial
  Mejoramiento red vial
  Rehabilitación red vial
  Reconstrucción red vial
  Obras nuevas red vial
OBRAS MARÍTIMAS Y FLUVIALES
  Díques
  Muelles
  Marinas
  Rompeolas
  Obras de defensa y protección
  Otras obras marítimas y fluviales
OBRAS URBANÍSTICAS
  Fraccionamiento y habilitación de terrenos
  Otras obras urbanísticas
INSTALACIONES
  Acueductos
  Alcantarillado pluvial
  Alcantarillado sanitario
  Alumbrado público
  Otras instalaciones
OTROS PROYECTOS
  Dirección Técnica y Estudios  
  Centros deportivos y recreativos
  Centros culturales
  Disposición de desechos sólidos
  Cementerios
  Parques y zonas verdes
  Tajos y canteras
  Otros proyectos
OTROS FONDOS E INVERSIONES
 Otros fondos e inversione</t>
        </r>
      </text>
    </comment>
    <comment ref="Q12" authorId="0" shapeId="0" xr:uid="{078F1BD1-3907-4170-84BF-98C6AFBC495C}">
      <text>
        <r>
          <rPr>
            <sz val="10"/>
            <color rgb="FF000000"/>
            <rFont val="Arial"/>
            <family val="2"/>
          </rPr>
          <t>MONTO DEL PRESUPUESTO ASIGNADO A CADA META.</t>
        </r>
      </text>
    </comment>
    <comment ref="I13" authorId="0" shapeId="0" xr:uid="{3C541D5C-E2A1-4D28-AAAD-2EFBF87C3B73}">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3" authorId="0" shapeId="0" xr:uid="{1B849968-FDE2-4DDE-A286-7DDA20C41DF9}">
      <text>
        <r>
          <rPr>
            <sz val="10"/>
            <color rgb="FF000000"/>
            <rFont val="Arial"/>
            <family val="2"/>
          </rPr>
          <t>Columna con fórmula que muestra el porcentaje de la unidad de medida que se programa atender en el I semestre. NO SE DEBE ALTERAR.</t>
        </r>
      </text>
    </comment>
    <comment ref="K13" authorId="0" shapeId="0" xr:uid="{0BF4ECB8-27CE-441D-B441-069A714C900F}">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3" authorId="0" shapeId="0" xr:uid="{5D2DC9DD-7E0A-498B-B8DD-502F7848BAFE}">
      <text>
        <r>
          <rPr>
            <sz val="10"/>
            <color rgb="FF000000"/>
            <rFont val="Arial"/>
            <family val="2"/>
          </rPr>
          <t>Columna con fórmula que muestra el porcentaje de la unidad de medida que se programa atender en el II semestre. NO SE DEBE ALTERAR.</t>
        </r>
      </text>
    </comment>
    <comment ref="M13" authorId="0" shapeId="0" xr:uid="{05C2978B-1BF3-4839-B149-3D5BD89A7620}">
      <text>
        <r>
          <rPr>
            <sz val="10"/>
            <color rgb="FF000000"/>
            <rFont val="Arial"/>
            <family val="2"/>
          </rPr>
          <t>CORRESPONDE AL NÚMERO DE METAS FORMULADAS. ESTA COLUMNA REFLEJA SIEMPRE EL 100% DE LO PROGRAMADO.  NO SE DEBE ALTERAR PUES CONTIENE FÓRMULAS.</t>
        </r>
      </text>
    </comment>
    <comment ref="A14" authorId="0" shapeId="0" xr:uid="{8B516A26-D76D-4AA4-9ACB-9FF5F7665D12}">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xr:uid="{C86087D8-A1B9-4598-96FE-5DBA7439672C}">
      <text>
        <r>
          <rPr>
            <sz val="10"/>
            <color rgb="FF000000"/>
            <rFont val="Arial"/>
            <family val="2"/>
          </rPr>
          <t>Escoga 1 Mejora (si la meta responde a un objetivo de mejora) o 2 Operativo (si la meta responde a un objetivo operativo)</t>
        </r>
      </text>
    </comment>
    <comment ref="F14" authorId="0" shapeId="0" xr:uid="{8D049D72-4D86-49B2-80FB-C26F95F86755}">
      <text>
        <r>
          <rPr>
            <sz val="10"/>
            <color rgb="FF000000"/>
            <rFont val="Arial"/>
            <family val="2"/>
          </rPr>
          <t>NUMERE LA META PARA SER IDENTIFICADA</t>
        </r>
      </text>
    </comment>
    <comment ref="G14" authorId="0" shapeId="0" xr:uid="{FFED4A14-6D83-45BB-8F6A-BB5262A69E63}">
      <text>
        <r>
          <rPr>
            <sz val="10"/>
            <color rgb="FF000000"/>
            <rFont val="Arial"/>
            <family val="2"/>
          </rPr>
          <t xml:space="preserve">Descripción de la meta
</t>
        </r>
      </text>
    </comment>
    <comment ref="J14" authorId="0" shapeId="0" xr:uid="{ADD409D9-A7C1-4D10-8C19-FAB803649D3A}">
      <text>
        <r>
          <rPr>
            <sz val="10"/>
            <color rgb="FF000000"/>
            <rFont val="Arial"/>
            <family val="2"/>
          </rPr>
          <t xml:space="preserve">Luís Roberto Sánchez Salazar:
</t>
        </r>
      </text>
    </comment>
    <comment ref="R31" authorId="1" shapeId="0" xr:uid="{D9F7B80B-5FE0-4CAE-94E2-93BE0D11B143}">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Corregir ficha</t>
      </text>
    </comment>
    <comment ref="R39" authorId="2" shapeId="0" xr:uid="{EFF77560-5CB5-4454-8DC8-382AB62B20B3}">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firma formulario (Asist Soc/ Vicealcaldía)</t>
      </text>
    </comment>
    <comment ref="J65" authorId="0" shapeId="0" xr:uid="{A6ABE36F-998A-4CF2-BB2F-F93420C8B852}">
      <text>
        <r>
          <rPr>
            <sz val="10"/>
            <color rgb="FF000000"/>
            <rFont val="Arial"/>
            <family val="2"/>
          </rPr>
          <t>PORCENTAJES DE LAS METAS DEL PROGRAMA QUE SE PROGRAMAN ALCANZAR EN EL I SEMESTRE.</t>
        </r>
      </text>
    </comment>
    <comment ref="L65" authorId="0" shapeId="0" xr:uid="{C1E930B0-34CA-468C-AF0C-0119C995C4BE}">
      <text>
        <r>
          <rPr>
            <sz val="10"/>
            <color rgb="FF000000"/>
            <rFont val="Arial"/>
            <family val="2"/>
          </rPr>
          <t>PORCENTAJES DE LAS METAS DEL PROGRAMA QUE SE PROGRAMAN ALCANZAR EN EL II SEMESTRE.</t>
        </r>
      </text>
    </comment>
    <comment ref="J66" authorId="0" shapeId="0" xr:uid="{40F4432F-D19B-4550-AD6E-FB317B36FDE9}">
      <text>
        <r>
          <rPr>
            <sz val="10"/>
            <color rgb="FF000000"/>
            <rFont val="Arial"/>
            <family val="2"/>
          </rPr>
          <t>% DE LAS METAS DE LOS OBJETIVOS DE MEJORA QUE SE PROGRAMAN REALIZAR EN EL I SEMESTRE.</t>
        </r>
      </text>
    </comment>
    <comment ref="L66" authorId="0" shapeId="0" xr:uid="{82313337-C26F-4AC9-9CAE-DF6C87B569BE}">
      <text>
        <r>
          <rPr>
            <sz val="10"/>
            <color rgb="FF000000"/>
            <rFont val="Arial"/>
            <family val="2"/>
          </rPr>
          <t>% DE LAS METAS DE LOS OBJETIVOS DE MEJORA QUE SE PROGRAMAN REALIZAR EN EL II SEMESTRE.</t>
        </r>
      </text>
    </comment>
    <comment ref="J67" authorId="0" shapeId="0" xr:uid="{FB24E22B-D771-475A-8CA9-6898C1F2C3D7}">
      <text>
        <r>
          <rPr>
            <sz val="10"/>
            <color rgb="FF000000"/>
            <rFont val="Arial"/>
            <family val="2"/>
          </rPr>
          <t>% DE LAS METAS DE LOS OBJETIVOS OPERATIVOS QUE SE PROGRAMAN REALIZAR EN EL I SEMESTRE.</t>
        </r>
      </text>
    </comment>
    <comment ref="L67" authorId="0" shapeId="0" xr:uid="{E87465DC-B14B-4860-BDBC-4B7D995CB9B0}">
      <text>
        <r>
          <rPr>
            <sz val="10"/>
            <color rgb="FF000000"/>
            <rFont val="Arial"/>
            <family val="2"/>
          </rPr>
          <t>% DE LAS METAS DE LOS OBJETIVOS OPERATIVOS QUE SE PROGRAMAN REALIZAR EN EL II SEMESTRE.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tc={8A11B59A-EBCB-4F07-891D-CA153610D4D8}</author>
    <author>tc={5B0C9006-72A1-4B8F-9C7B-04067D6C759B}</author>
    <author>tc={D82725F3-F428-47D0-ABF2-406A6CAB893E}</author>
    <author>tc={29BB76BB-FBF3-4959-8E24-68F0DD507A85}</author>
  </authors>
  <commentList>
    <comment ref="I3" authorId="0" shapeId="0" xr:uid="{22EDDFB2-EF68-4ADC-821E-FE9C1158010A}">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1" authorId="0" shapeId="0" xr:uid="{47D11178-63BD-4FA1-A81E-C78010C6BDEE}">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1" authorId="0" shapeId="0" xr:uid="{5DB01A50-DF35-4429-8349-9C60256C9395}">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preguntas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Objetivo operativo: Finalidad que el programa o subprograma establece para el ejercicio presupuestario, con el propósito de cumplir con el desarrollo normal de sus proceso de producción, coadyuvando al cumplimiento de actividades. Responde a las preguntas ¿qué? y ¿para qué?
</t>
        </r>
      </text>
    </comment>
    <comment ref="E11" authorId="0" shapeId="0" xr:uid="{48042E71-A9AC-45AC-BA1C-AEC1802054D7}">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H11" authorId="0" shapeId="0" xr:uid="{2728353F-B115-4925-9E52-301E486FAFB6}">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N11" authorId="0" shapeId="0" xr:uid="{D10985FB-5E69-4B71-904D-0ACB93FCE4D1}">
      <text>
        <r>
          <rPr>
            <sz val="10"/>
            <color rgb="FF000000"/>
            <rFont val="Arial"/>
            <family val="2"/>
          </rPr>
          <t>Contraloría:
Funcionario responsable del cumplimiento de la meta formulada.</t>
        </r>
      </text>
    </comment>
    <comment ref="O11" authorId="0" shapeId="0" xr:uid="{0563090F-F518-43C5-B1EF-756D50CA7647}">
      <text>
        <r>
          <rPr>
            <sz val="10"/>
            <color rgb="FF000000"/>
            <rFont val="Arial"/>
            <family val="2"/>
          </rPr>
          <t xml:space="preserve">01 Administración General; 
02 Auditoría Interna;
03 Administración de Inversiones Propias; 
04 Registro de deuda, fondos y aportes.
</t>
        </r>
      </text>
    </comment>
    <comment ref="I12" authorId="0" shapeId="0" xr:uid="{68468C6B-03B7-4CA7-B145-C0C6D9407E96}">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2" authorId="0" shapeId="0" xr:uid="{B6B9D088-56B6-4672-8AEC-01BF34CA7D72}">
      <text>
        <r>
          <rPr>
            <sz val="10"/>
            <color rgb="FF000000"/>
            <rFont val="Arial"/>
            <family val="2"/>
          </rPr>
          <t>Columna con fórmula que muestra el porcentaje de la unidad de medida que se programa atender en el I semestre. NO SE DEBE ALTERAR.</t>
        </r>
      </text>
    </comment>
    <comment ref="K12" authorId="0" shapeId="0" xr:uid="{CEEE346A-1EC0-4F21-AF29-FBA441A0EFC2}">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2" authorId="0" shapeId="0" xr:uid="{DC4931FC-6CE3-48F0-B896-8146A667EB3C}">
      <text>
        <r>
          <rPr>
            <sz val="10"/>
            <color rgb="FF000000"/>
            <rFont val="Arial"/>
            <family val="2"/>
          </rPr>
          <t>Columna con fórmula que muestra el porcentaje de la unidad de medida que se programa atender en el II semestre. NO SE DEBE ALTERAR.</t>
        </r>
      </text>
    </comment>
    <comment ref="M12" authorId="0" shapeId="0" xr:uid="{BA29AADF-5D7A-468E-B350-6DB6D17E8378}">
      <text>
        <r>
          <rPr>
            <sz val="10"/>
            <color rgb="FF000000"/>
            <rFont val="Arial"/>
            <family val="2"/>
          </rPr>
          <t>CORRESPONDE AL NÚMERO DE METAS FORMULADAS. ESTA COLUMNA REFLEJA SIEMPRE EL 100% DE LO PROGRAMADO.  NO SE DEBE ALTERAR PUES CONTIENE FÓRMULAS.</t>
        </r>
      </text>
    </comment>
    <comment ref="A13" authorId="0" shapeId="0" xr:uid="{77FE71A2-BD1A-4171-9AB8-A559C439E5A0}">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3" authorId="0" shapeId="0" xr:uid="{1BE63CCE-EB28-4D4F-BB45-C0BBC74904C8}">
      <text>
        <r>
          <rPr>
            <sz val="10"/>
            <color rgb="FF000000"/>
            <rFont val="Arial"/>
            <family val="2"/>
          </rPr>
          <t>Escoga 1 Mejora (si la meta responde a un objetivo de mejora) o 2 Operativo (si la meta responde a un objetivo operativo)</t>
        </r>
      </text>
    </comment>
    <comment ref="F13" authorId="0" shapeId="0" xr:uid="{A9EAC2B6-17DF-45D6-992B-5EFABA3C1C7C}">
      <text>
        <r>
          <rPr>
            <sz val="10"/>
            <color rgb="FF000000"/>
            <rFont val="Arial"/>
            <family val="2"/>
          </rPr>
          <t>NUMERE LAS METAS PARA SER IDENTIFICADAS</t>
        </r>
      </text>
    </comment>
    <comment ref="G13" authorId="0" shapeId="0" xr:uid="{148DE077-E92D-47CD-ACCA-41B6C8DE8988}">
      <text>
        <r>
          <rPr>
            <sz val="10"/>
            <color rgb="FF000000"/>
            <rFont val="Arial"/>
            <family val="2"/>
          </rPr>
          <t xml:space="preserve">Descripción de la meta
</t>
        </r>
      </text>
    </comment>
    <comment ref="Q31" authorId="1" shapeId="0" xr:uid="{8A11B59A-EBCB-4F07-891D-CA153610D4D8}">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firma benjamin / cotizaciones/ corregir ficha</t>
      </text>
    </comment>
    <comment ref="Q49" authorId="2" shapeId="0" xr:uid="{5B0C9006-72A1-4B8F-9C7B-04067D6C759B}">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firma formulario (Asist Soc/ Vicealcaldía)</t>
      </text>
    </comment>
    <comment ref="Q77" authorId="3" shapeId="0" xr:uid="{D82725F3-F428-47D0-ABF2-406A6CAB893E}">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Corregir ficha</t>
      </text>
    </comment>
    <comment ref="Q85" authorId="4" shapeId="0" xr:uid="{29BB76BB-FBF3-4959-8E24-68F0DD507A85}">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firma formulario (Asist Soc/ Vicealcaldía)</t>
      </text>
    </comment>
  </commentList>
</comments>
</file>

<file path=xl/sharedStrings.xml><?xml version="1.0" encoding="utf-8"?>
<sst xmlns="http://schemas.openxmlformats.org/spreadsheetml/2006/main" count="1720" uniqueCount="336">
  <si>
    <t xml:space="preserve">MARCO GENERAL </t>
  </si>
  <si>
    <t>(Aspectos estratégicos generales)</t>
  </si>
  <si>
    <t>1. Nombre de la institución.</t>
  </si>
  <si>
    <t>MUNICIPALIDAD DE OROTINA</t>
  </si>
  <si>
    <t>2. Año del POA.</t>
  </si>
  <si>
    <t>3. Marco filosófico institucional.</t>
  </si>
  <si>
    <t xml:space="preserve">    3.1 Misión:</t>
  </si>
  <si>
    <t xml:space="preserve">    3.2 Visión:</t>
  </si>
  <si>
    <t>Ser un gobierno local modelo en la gestión de proyectos y prestación de servicios</t>
  </si>
  <si>
    <t xml:space="preserve">    3.3 Políticas institucionales:</t>
  </si>
  <si>
    <t xml:space="preserve">Se generará una estrategia de empleo inclusiva que dinamice la capacidad productiva y atracción de inversión con potencial económico en los diferentes sectores. </t>
  </si>
  <si>
    <t>Se desarrollarán acciones y programas en Seguridad Ciudadana, prevención de consumo de sustancias psicoactivas y disminución de la violencia contra las personas y sus bienes para la sana convivencia.</t>
  </si>
  <si>
    <t>Se fortalecerá las acciones destinadas a la sensibilización de la participación comunal y promoción de la identidad cultural e historia del cantón.</t>
  </si>
  <si>
    <t>Se garantizará infraestructura vial, infraestructura comunal y servicios de calidad para satisfacer las necesidades del cantón.</t>
  </si>
  <si>
    <t>El cantón contará con un ordenamiento territorial con enfoque de Desarrollo Sostenible.</t>
  </si>
  <si>
    <t>Se asegurará los espacios de coordinación entre la Municipalidad, organizaciones comunales e instituciones.</t>
  </si>
  <si>
    <t>Se implementarán acciones para el desarrollo sostenible en el cantón.</t>
  </si>
  <si>
    <t>Se asumirá y promoverá el enfoque de equidad de género en todos los proyectos que se desarrollen a nivel cantonal.</t>
  </si>
  <si>
    <t>4. Plan de Desarrollo Municipal.</t>
  </si>
  <si>
    <t>Nombre del Área estratégica</t>
  </si>
  <si>
    <t>Objetivo (s)  Estratégico (s) del Área</t>
  </si>
  <si>
    <t>Gestión del desarrollo local</t>
  </si>
  <si>
    <t>Desarrollar un proceso de crecimiento socioeconómico mediante la innovación tecnológica, dinámicas de gobierno abierto, formación laboral y aprovechamiento del potencial estratégico del cantón con la participación de los diferentes grupos productivos e institucionales.</t>
  </si>
  <si>
    <t>Obras públicas e infraestructura municipal.</t>
  </si>
  <si>
    <t>Desarrollar la infraestructura vial y espacios públicos del cantón de manera planificada, accesible y en armonía con el ambiente mediante la actualización y ejecución de los planes establecidos y la gestión interinstitucional.</t>
  </si>
  <si>
    <t>Atracción de inversiones.</t>
  </si>
  <si>
    <t>Posicionar al cantón como el mejor destino de inversión regional aprovechando su ubicación estratégica, las facilidades logísticas y propiciando las mejores condiciones locales que permitan el desarrollo de inversión sostenible, la generación de empleo y una mejor calidad de vida.</t>
  </si>
  <si>
    <t>Innovación en servicios municipales.</t>
  </si>
  <si>
    <t>Optimizar los servicios municipales mediante la innovación y control de calidad de los procesos que permitan su autosuficiencia, efectividad y accesibilidad en beneficio de los usuarios.</t>
  </si>
  <si>
    <t>Capacidades municipales.</t>
  </si>
  <si>
    <t>Promover una gestión municipal proactiva a través del desarrollo de capacidades, habilidades y destrezas de las personas colaboradoras, que permita potenciar el crecimiento competitivo procurando el uso efectivo de los recursos tecnológicos, materiales y financieros disponibles.</t>
  </si>
  <si>
    <t>Recursos financieros.</t>
  </si>
  <si>
    <t>Optimizar los recursos financieros para una administración equilibrada de los ingresos y egresos de la Municipalidad que permitan el desarrollo de la gestión municipal en procura del bien público.</t>
  </si>
  <si>
    <t>5. Observaciones.</t>
  </si>
  <si>
    <t>La aprobación del Plan de Desarrollo Humano Cantonal (PDHC) y el Plan Estratégico Municipal (PEM se dio por parte del Concejo Municipal de Orotina, en el Acta de Sesión ordinaria No. 26 del 18 de Agosto del año 2020, según lo establecen los artículo 13 inciso a) y l) del Código Municipal.</t>
  </si>
  <si>
    <t>Elaborado por:</t>
  </si>
  <si>
    <t>Jeffrey Valerio Castro</t>
  </si>
  <si>
    <t>Fecha:</t>
  </si>
  <si>
    <t>PLAN OPERATIVO ANUAL</t>
  </si>
  <si>
    <t>MATRIZ DE DESEMPEÑO PROGRAMÁTICO</t>
  </si>
  <si>
    <t>PLANIFICACIÓN ESTRATÉGICA</t>
  </si>
  <si>
    <t>PLANIFICACIÓN OPERATIVA ANUAL</t>
  </si>
  <si>
    <t>PLAN DE DESARROLLO MUNICIPAL</t>
  </si>
  <si>
    <t>PROGRAMA</t>
  </si>
  <si>
    <t>PROYECTO</t>
  </si>
  <si>
    <t>OBJETIVOS DE MEJORA Y/O OPERATIVOS</t>
  </si>
  <si>
    <t>META</t>
  </si>
  <si>
    <t>INDICADOR</t>
  </si>
  <si>
    <t>PROGRAMACIÓN DE LA META</t>
  </si>
  <si>
    <t>FUNCIONARIO RESPONSABLE</t>
  </si>
  <si>
    <t>ACTIVIDAD</t>
  </si>
  <si>
    <t>ASIGNACIÓN PRESUPUESTARIA POR META</t>
  </si>
  <si>
    <t>I semestre</t>
  </si>
  <si>
    <t>%</t>
  </si>
  <si>
    <t>II semestre</t>
  </si>
  <si>
    <t>% de la meta a alcanzar</t>
  </si>
  <si>
    <t>I SEMESTRE</t>
  </si>
  <si>
    <t>II SEMESTRE</t>
  </si>
  <si>
    <t>AREA ESTRATÉGICA</t>
  </si>
  <si>
    <t>Código</t>
  </si>
  <si>
    <t>No.</t>
  </si>
  <si>
    <t>Descripción</t>
  </si>
  <si>
    <t xml:space="preserve">Atender de las necesidades del personal, los servicios, materiales y suministros y bienes duradedos en forma eficiente y eficaz para la administraciòn </t>
  </si>
  <si>
    <t>Mejora</t>
  </si>
  <si>
    <t>Compra de equipo topogràfico para el Departamento de Gestiòn Territorial.</t>
  </si>
  <si>
    <t>Cantidad de equipos adquiridos</t>
  </si>
  <si>
    <t>José Pablo Rojas González, encargado de Gestión Territorial</t>
  </si>
  <si>
    <t>Administración General</t>
  </si>
  <si>
    <t>Atender de las necesidades del personal, los servicios, materiales y suministros y bienes duradedos en forma eficiente y eficaz de la Auditoría</t>
  </si>
  <si>
    <t>Operativo</t>
  </si>
  <si>
    <t>Recursos ejecutados entre recursos planificados</t>
  </si>
  <si>
    <t>Omar Villalobos, auditor</t>
  </si>
  <si>
    <t>Auditoría Interna</t>
  </si>
  <si>
    <t xml:space="preserve">Realizar transferencias de Ley asignadas a las diferentes instituciones  </t>
  </si>
  <si>
    <t>Reforzar la meta de transferencias de Ley a diferentes instituciones</t>
  </si>
  <si>
    <t>Cantidad de recursos transferidos</t>
  </si>
  <si>
    <t>Registro de deuda, fondos y aportes</t>
  </si>
  <si>
    <t>Atenciòn de contrataciòn de PRODUS para elaboraciòn de plan Regulador</t>
  </si>
  <si>
    <t>Juan Pablo Gonzàlez Calderòn, Director de Planificaciòn y Desarrollo Territorial</t>
  </si>
  <si>
    <t>Contratar servicios de acompañamiento y capacitaciòn en Control Interno</t>
  </si>
  <si>
    <t>Canitidad de servicios contratados</t>
  </si>
  <si>
    <t>Gricelly Meza Sandoval, profesional en Control Interno</t>
  </si>
  <si>
    <t>Adquir Sistema de  Control de Tràmites Municipales</t>
  </si>
  <si>
    <t>Servicio contratado e instalado</t>
  </si>
  <si>
    <t>Jean Carlo Vargas Leon, Encargado de Desarrollo y programación tecnológica</t>
  </si>
  <si>
    <t>Adquisiciòn de 2 vehiculos institucionales para fortalcer proceso de  inspecciòn y demàs actividades de la instituciòn</t>
  </si>
  <si>
    <t>Karla Lara Arias, Coordinadora Administrativa</t>
  </si>
  <si>
    <t>Cancelaciòn de extremos laborales de funcionarios que se jubilan</t>
  </si>
  <si>
    <t>Extremos laborales cancelados</t>
  </si>
  <si>
    <t>Jennifer Chaves Cubillo, encargada de Recursos Humanos</t>
  </si>
  <si>
    <t xml:space="preserve">Aporte para la compra de uniformes </t>
  </si>
  <si>
    <t>Cantidad de uniformes adquiridos</t>
  </si>
  <si>
    <t>Reforzar subpartida de suplencias de la administraciòn</t>
  </si>
  <si>
    <t>Servicios cancelados</t>
  </si>
  <si>
    <t>Cantidad de capacitaciones brindadas</t>
  </si>
  <si>
    <t>Contrataciòn de servicios profesionales para actualizar el Manual de Puestos y Manual Organizacional</t>
  </si>
  <si>
    <t>Servicios contratados</t>
  </si>
  <si>
    <t>Reforzar subpartidas de servicios de correo</t>
  </si>
  <si>
    <t>Equipo adquirido</t>
  </si>
  <si>
    <t>Eladio Mena Calderón, soporte y aplicaciones T.I.</t>
  </si>
  <si>
    <t>Cantidad de servicios contratados</t>
  </si>
  <si>
    <t>Reforzar subpartida de mantenimiento y reparación de equipos y mobiliario de oficina</t>
  </si>
  <si>
    <t>Reforzar subpartida de mantenimiento y reparación de equipos</t>
  </si>
  <si>
    <t>Cantidad mantenimiento realizados</t>
  </si>
  <si>
    <t>Reforzar subpartida de Materiales y productos electricos, Telefonicos y de cómputo.</t>
  </si>
  <si>
    <t>Cantidad de recursos adquiridos</t>
  </si>
  <si>
    <t>Reforzar subpartida de Útiles y materiales de oficina.</t>
  </si>
  <si>
    <t>Reforzar subpartida de productos de limpieza</t>
  </si>
  <si>
    <t>Cantidad tramites realizados</t>
  </si>
  <si>
    <t>Atender de las necesidades de infraestructura institucional para mejorar la prestaciòn de servicios</t>
  </si>
  <si>
    <t>Compra de pantalla para sala de reuniones de la Direcciòn de Planificaciòn y Desarrollo Territorial</t>
  </si>
  <si>
    <t>Contrataciòn de servicios profesiones para determinar, capacitar e implementar las NICSP en la Municipalidad</t>
  </si>
  <si>
    <t>Un servicios contratados</t>
  </si>
  <si>
    <t>Marielos Cordero Rojas, Directora de Hacienda</t>
  </si>
  <si>
    <t>SUBTOTALES</t>
  </si>
  <si>
    <t>TOTAL POR PROGRAMA</t>
  </si>
  <si>
    <t>Metas de Objetivos de Mejora</t>
  </si>
  <si>
    <t>Metas de Objetivos Operativos</t>
  </si>
  <si>
    <t>Metas formuladas para el programa</t>
  </si>
  <si>
    <t>PLANIFICACIÓN OPERATIVA</t>
  </si>
  <si>
    <t>SERVICIOS</t>
  </si>
  <si>
    <t>I Semestre</t>
  </si>
  <si>
    <t>II Semestre</t>
  </si>
  <si>
    <t>División de servicios</t>
  </si>
  <si>
    <t xml:space="preserve"> 09 - 31</t>
  </si>
  <si>
    <t xml:space="preserve">Atender las necesidades de mantenimiento de los edificios Municipales </t>
  </si>
  <si>
    <t>Contratación de empresa para realizar modificación de interruptor principal de la acometida del edificio palacio municipal y plantel Municipal</t>
  </si>
  <si>
    <t>Juan Pablo Gonzàlez Calderòn, Director de Planificiciòn y Desarrollo Territorial</t>
  </si>
  <si>
    <t>17 Mantenimiento de edificios</t>
  </si>
  <si>
    <t>Otros</t>
  </si>
  <si>
    <t xml:space="preserve">Atender los programas sociales de impacto que se desarrollan en el cantón </t>
  </si>
  <si>
    <t>Karla Lara Árias, Coordinadora Administrativa</t>
  </si>
  <si>
    <t>09 Educativos, culturales y deportivos</t>
  </si>
  <si>
    <t>Atender de las necesidades de infraestructura pùblica en el cantòn</t>
  </si>
  <si>
    <t>Benjamín Rodríguez Vega, alcalde Municipal</t>
  </si>
  <si>
    <t>Desarrollar actividades relacionadas con  la  educativa, la cultura ,  la recreación y el deporte</t>
  </si>
  <si>
    <t>Contrataciòn de servicios de restauraciòn de esculturas</t>
  </si>
  <si>
    <t xml:space="preserve"> Desarrollo de infraestructura vial con gestión del riesgo y sostenibilidad que permita una conectividad y accesibilidad vehicular y peatonal acorde a la planificación vial vigente.</t>
  </si>
  <si>
    <t xml:space="preserve">Reforzar meta de señalizaciòn horizontal y Vertical en el casco central. </t>
  </si>
  <si>
    <t>Recursos ejecutados entre recursos presupuestados</t>
  </si>
  <si>
    <t>Javier Umaña Durán, encargado del departamento de  Infraestrura</t>
  </si>
  <si>
    <t>03 Mantenimiento de caminos y calles</t>
  </si>
  <si>
    <t>Atender las necesides en infraestructura pública y espacios comunales con la  participación ciudadana.</t>
  </si>
  <si>
    <t>Proyecto de reconstrucción de aceras en el casco central de Orotina</t>
  </si>
  <si>
    <t>26 Desarrollo Urbano</t>
  </si>
  <si>
    <t>Atender de las necesidades del personal, los servicios, materiales y suministros y bienes duradedos en forma eficiente y eficaz para el servicio de Aseo de Vìas</t>
  </si>
  <si>
    <t xml:space="preserve">Contrataciòn de empresa para aseo de vìas del casco central </t>
  </si>
  <si>
    <t>Adrian Laurent Solano, Encargado servicios Públicos</t>
  </si>
  <si>
    <t>01 Aseo de vías y sitios públicos.</t>
  </si>
  <si>
    <t>Aporte para la compra de vehìculos 4 x4 en conjunto con los servicios de (Aseo de vìas, cementerio, Parques y Obras de Ornato )</t>
  </si>
  <si>
    <t>Vehiculo adquirido</t>
  </si>
  <si>
    <t>Atender de las necesidades del personal, los servicios, materiales y suministros y bienes duradedos en forma eficiente y eficaz para el servicio de Recolecciòn Basura</t>
  </si>
  <si>
    <t>Contratar Empresa para el servicio de recolección, transporte, disposición y tratamiento de los residuos Ordinarios del cantón de Orotina.</t>
  </si>
  <si>
    <t>02 Recolección de basura</t>
  </si>
  <si>
    <t>Presupuesto para solventar compromisos relacionados a reajustes de precio en el servicio de recolección y tratamiento de residuos.</t>
  </si>
  <si>
    <t>Atender de las necesidades del personal, los servicios, materiales y suministros y bienes duradedos en forma eficiente y eficaz para el servicio de Acueducto</t>
  </si>
  <si>
    <t>Contrataciòn de una empresa para la reparaciòn de tanques de almacenamiento viejos de concreto</t>
  </si>
  <si>
    <t>06 Acueductos</t>
  </si>
  <si>
    <t>Ampliar la contrataciòn de servicios de asistencia tècnica para elaborar Plan de Inversiòn para el Acueducto</t>
  </si>
  <si>
    <t>Reforzar subpartidad para la compra de vehìculo 4x4 del servicios de Acueducto</t>
  </si>
  <si>
    <t>Vehìculo adquirido</t>
  </si>
  <si>
    <t>Atender de las necesidades del personal, los servicios, materiales y suministros y bienes duradedos en forma eficiente y eficaz para el servicio de Cementerio</t>
  </si>
  <si>
    <t>04 Cementerios</t>
  </si>
  <si>
    <t xml:space="preserve">Contrataciòn de empresa para realizar mejoras en infraestructura necesaria para brindar un mejor servicio en campo santo. </t>
  </si>
  <si>
    <t>Atender de las necesidades del personal, los servicios, materiales y suministros y bienes duradedos en forma eficiente y eficaz para el servicio de Parques y Obras de Ornato</t>
  </si>
  <si>
    <t>Contratar empresa para la reparaciòn de la fuente de agua de la segunda etapa (remplazo de cuerpos hidràulicos, conexiòn subacuatica y cambio de bombas de filtros fuente de poder de la fuente del parque Josè Martì)</t>
  </si>
  <si>
    <t>05 Parques y obras de ornato</t>
  </si>
  <si>
    <t xml:space="preserve">Atender de las necesidades del personal, los servicios, materiales y suministros y bienes duradedos en forma eficiente y eficaz para el servicio de Mercado </t>
  </si>
  <si>
    <t>Incapacidades y vacaciones canceladas</t>
  </si>
  <si>
    <t>07 Mercados, plazas y ferias</t>
  </si>
  <si>
    <t>GRUPOS</t>
  </si>
  <si>
    <t>SUBGRUPOS</t>
  </si>
  <si>
    <t>Compra de equipo y herramientas para el proyectos Mercadito Municipal (Cortadora de cuarzo, pulidora cuarzo, màquina de serigrafìa, màquina de sublimaciòn).</t>
  </si>
  <si>
    <t>Margot Montero Jiménez, vicealcaldesa</t>
  </si>
  <si>
    <t>06 Otros proyectos</t>
  </si>
  <si>
    <t>Centros de enseñanza</t>
  </si>
  <si>
    <t xml:space="preserve">Atender de las necesidades de mantenimiento de los edificios Municipales </t>
  </si>
  <si>
    <t>Contrataciòn los servicio de pòlizas de los edificios de NARIME y  Mercadito Municipal</t>
  </si>
  <si>
    <t>05 Instalaciones</t>
  </si>
  <si>
    <t>Otras instalaciones</t>
  </si>
  <si>
    <t>Contrataciòn de empresa para el diseño y construcciòn de la transformaciòn de la Parcela 10 de Coyolar</t>
  </si>
  <si>
    <t>Jeanca Carlo Alpìzar Herra, Encargado de Control Territorial</t>
  </si>
  <si>
    <t>Construcciòn de muro  y colocaciòn de làmparas en las instalaciones del  CECUDI en Coyolar</t>
  </si>
  <si>
    <t>Obra realizada vrs obra planificada</t>
  </si>
  <si>
    <t xml:space="preserve">Atender de las necesidades del personal, los servicios, materiales y suministros y bienes duradedos en forma eficiente y eficaz para el servicio de Mercado Municipal </t>
  </si>
  <si>
    <t>Estudios preliminares, anteproyectos, planos, especificicaciones técnicas y presupuestos de Sistema de tratamiento de aguas residuales del Mercado $ 105.000</t>
  </si>
  <si>
    <t>Otros proyectos</t>
  </si>
  <si>
    <t>Contrataciòn de diseño, planos , presupuesto (¢4,000,000) y construcciòn de gradas de acceso de  Barrio Nuevo (¢16,000,000)</t>
  </si>
  <si>
    <t>Pago de reajuste de Licitaciòn Pùblica No 2019LN-000001-01 Contrataciòn de empresa encargada de Construcciòn Transformaciòn de Campo Ferial en Campus Deportivo</t>
  </si>
  <si>
    <t xml:space="preserve">Atender las necesidades  formaciòn y capactaciòn del cantòn </t>
  </si>
  <si>
    <t>Aporte de cursos en CEFOCA para capaciaciòn a niños,  jovenes y adultos</t>
  </si>
  <si>
    <t>Cantindad de cursos brindados</t>
  </si>
  <si>
    <t>Benjamìn Rodrìguez Vega, alcalde Municipal</t>
  </si>
  <si>
    <t xml:space="preserve">Compra y donaciòn de ambulancia para el Comitè Auxiliar de Cruz Roja Orotina </t>
  </si>
  <si>
    <t>Equipo adquirido y donado</t>
  </si>
  <si>
    <t>Compra de rin de boxeo  para impulsar la disciplina en el cantòn</t>
  </si>
  <si>
    <t xml:space="preserve">Equipo adquirido </t>
  </si>
  <si>
    <t>Atender de las necesidades del personal, los servicios, materiales y suministros y bienes duradedos en forma eficiente y eficaz para el programa NARIME</t>
  </si>
  <si>
    <t>Compra de Walkie Tolkie para guardas Narime y eventos especiales</t>
  </si>
  <si>
    <t>Construcciòn de paradas de buses sectores Cuesta blanca Santa Rita y frente a Inder en Coyolar</t>
  </si>
  <si>
    <t>Jean Carlos Alpizar Herra, Control Territorial</t>
  </si>
  <si>
    <t>Compra e instalaciòn de Play Graund en CENCINAI de Coyolar</t>
  </si>
  <si>
    <t>Equipos adquiridos e instalados</t>
  </si>
  <si>
    <t>Centros deportivos y de recreación</t>
  </si>
  <si>
    <t>Compra e instalaciòn de Play Graund en CENCINAI de Orotina</t>
  </si>
  <si>
    <t xml:space="preserve">Compra e instalaciòn de màquinas para ejercicios al aire libre en Villa Los Reyes </t>
  </si>
  <si>
    <t>Compra e instalaciòn de Play Graund en àrea comunal de Villa Los Reyes</t>
  </si>
  <si>
    <t>Equipos adquiridos y donados</t>
  </si>
  <si>
    <t>Compra y donaciòn de instrumentos musicales para Esuela San Jerònimo</t>
  </si>
  <si>
    <t xml:space="preserve">Compra de material agregados (6,000,000)  y acarreo (4,000,000) para atender emergencias cantonales </t>
  </si>
  <si>
    <t>Cantidad de materiales contratados</t>
  </si>
  <si>
    <t>Mantenimiento rutinario red vial</t>
  </si>
  <si>
    <t>Compra de materiales para la contrucciòn de corral del Colegio Técnico Ricardo Castro Beer</t>
  </si>
  <si>
    <t>Cantidad materiales adquiridos y donados</t>
  </si>
  <si>
    <t>Juan Paulo González Calderón, Director de Planificación y Desarrollo Territorial</t>
  </si>
  <si>
    <t>Aporte recursos para la iluminaciòn del Estadio Municipal</t>
  </si>
  <si>
    <t>Construcciòn de pedestal de las letras Orotina</t>
  </si>
  <si>
    <t>Restauraciòn de la bodega INCOFER</t>
  </si>
  <si>
    <t>Contratar estudios pluviales y contexto urbano de entrada principal a Orotina</t>
  </si>
  <si>
    <t>Donación útiles escolares a población vulnerable</t>
  </si>
  <si>
    <t xml:space="preserve">Utilices adquiridos y donados </t>
  </si>
  <si>
    <t>Construcciòn de aceras Cerro Bajo</t>
  </si>
  <si>
    <t xml:space="preserve">Construcciòn de acera y mejoramiento de sistema de drenaje entre cruce Colegios hasta el Parque Kilòmetro II </t>
  </si>
  <si>
    <t>Reintegro de Recursos, Contratación Directa N°2019cd-000157-01, (Castro y de la Torre S.A)</t>
  </si>
  <si>
    <t>02 Vías de comunicación terrestre</t>
  </si>
  <si>
    <t>Reintegro de recursos, verificación de los materiales a utilizar en las obras de mantenimiento y mejoramiento vial del cantón de Orotina, (vieto y asociados)</t>
  </si>
  <si>
    <t>Reintegro de recursos, estudios geológicos, topográficos, hidráulicos, hidrológicos y otros, para el diseño de puentes vehiculares o estructuras, (Lauher)</t>
  </si>
  <si>
    <t>Reintegro de recursos, contratación directa n°2018cd-000160-01, (Icoma consultores s.a.)</t>
  </si>
  <si>
    <t>Reintegro de recursos, contratación directa n°2019cd-000055-01, (Construcciones y topografía s.a.)</t>
  </si>
  <si>
    <t>Reintegro de recursos, contratación directa n°2017cd-000171-01, (OJM s.a.)</t>
  </si>
  <si>
    <t>Reintegro de recursos, servicios de ingeniería</t>
  </si>
  <si>
    <t>Construcción y mantenimiento de puentes proyecto Puente sobre quebrada Mollejones (Intercambio de la Rita)</t>
  </si>
  <si>
    <t>Atender de las necesidades del personal, de la dirección técnica de la Municipalidad de Orotina</t>
  </si>
  <si>
    <t>Proyecto de recuperación de vía Calle Dantas</t>
  </si>
  <si>
    <t>Mantenimiento Proyecto BID Cuatro Esquinas Este</t>
  </si>
  <si>
    <t>Mantenimiento de la vía de asfalto regular en el sector de Cebadilla 2-09-048 (250m)</t>
  </si>
  <si>
    <t>Administrar los recursos  materiales, y de servicios  para el buen funcionamiento de inmuebles municipales</t>
  </si>
  <si>
    <t>Adicional a la adquisición sistema de control de trámites municipales</t>
  </si>
  <si>
    <t>Atender obligaciones financieras vigentes</t>
  </si>
  <si>
    <t>Reintegro de recursos, proyecto BID cuatro esquinas</t>
  </si>
  <si>
    <t>Contratación de ingeniero adicional para formulación y administración de proyectos viales</t>
  </si>
  <si>
    <t>Reforzar la meta del Comitède la Persona Joven en las subpartidas de: Actividades Protocarias y Sociales(¢400,000), Informaciòn (¢1.317.000) y Maquinaria Equipo y Mobiliario Diverso (738,299,02).</t>
  </si>
  <si>
    <t>Luis Miguel Valverder Ramirez, Comitè Cantonal Persona Joven</t>
  </si>
  <si>
    <r>
      <t xml:space="preserve">PROGRAMA I: </t>
    </r>
    <r>
      <rPr>
        <sz val="8"/>
        <rFont val="Arial"/>
        <family val="2"/>
      </rPr>
      <t>DIRECCIÓN Y ADMINISTRACIÓN GENERAL</t>
    </r>
  </si>
  <si>
    <r>
      <t xml:space="preserve">MISIÓN:  </t>
    </r>
    <r>
      <rPr>
        <sz val="8"/>
        <rFont val="Arial"/>
        <family val="2"/>
      </rPr>
      <t>Desarrollar las políticas y acciones administrativas de apoyo a la gestión municipal, asi como la vigilancia, dirección y administración de los recursos de la manera más eficiente a efecto de que los programas de servicios e inversión puedan cumplir con sus cometidos.</t>
    </r>
  </si>
  <si>
    <r>
      <t xml:space="preserve">Producción relevante:  </t>
    </r>
    <r>
      <rPr>
        <sz val="8"/>
        <rFont val="Arial"/>
        <family val="2"/>
      </rPr>
      <t>Acciones Administrativas</t>
    </r>
  </si>
  <si>
    <r>
      <t xml:space="preserve">PROGRAMA II: </t>
    </r>
    <r>
      <rPr>
        <sz val="8"/>
        <rFont val="Arial"/>
        <family val="2"/>
      </rPr>
      <t>SERVICIOS COMUNITARIOS</t>
    </r>
  </si>
  <si>
    <r>
      <t xml:space="preserve">MISIÓN:  </t>
    </r>
    <r>
      <rPr>
        <sz val="8"/>
        <rFont val="Arial"/>
        <family val="2"/>
      </rPr>
      <t>Brindar servicios a la comunidad con el fin de satisfacer sus necesidades.</t>
    </r>
  </si>
  <si>
    <r>
      <t xml:space="preserve">Producción final: </t>
    </r>
    <r>
      <rPr>
        <sz val="8"/>
        <rFont val="Arial"/>
        <family val="2"/>
      </rPr>
      <t>Servicios comunitarios</t>
    </r>
  </si>
  <si>
    <r>
      <t xml:space="preserve">PROGRAMA III: </t>
    </r>
    <r>
      <rPr>
        <sz val="8"/>
        <rFont val="Arial"/>
        <family val="2"/>
      </rPr>
      <t>INVERSIONES</t>
    </r>
  </si>
  <si>
    <r>
      <t xml:space="preserve">MISIÓN:  </t>
    </r>
    <r>
      <rPr>
        <sz val="8"/>
        <rFont val="Arial"/>
        <family val="2"/>
      </rPr>
      <t>Desarrollar proyectos de inversión a favor de la comunidad con el fin de satisfacer sus necesidades.</t>
    </r>
  </si>
  <si>
    <r>
      <t>Producción final:</t>
    </r>
    <r>
      <rPr>
        <sz val="8"/>
        <rFont val="Arial"/>
        <family val="2"/>
      </rPr>
      <t xml:space="preserve"> Proyectos de inversión</t>
    </r>
  </si>
  <si>
    <r>
      <t xml:space="preserve">Mantenimiento de la Vía de asfalto bueno a asfalto bueno en </t>
    </r>
    <r>
      <rPr>
        <sz val="8"/>
        <color rgb="FF000000"/>
        <rFont val="Arial"/>
        <family val="2"/>
      </rPr>
      <t>comunidades es de Tres Marías y Las Palmas 2-09-017 (520 m)</t>
    </r>
  </si>
  <si>
    <r>
      <t>Mejoramiento de</t>
    </r>
    <r>
      <rPr>
        <sz val="8"/>
        <color rgb="FF000000"/>
        <rFont val="Arial"/>
        <family val="2"/>
      </rPr>
      <t xml:space="preserve"> la vía en tratamiento superficial bueno a Asfalto bueno en calle CCSS 2-09-017 (65m)</t>
    </r>
  </si>
  <si>
    <t>Educativos</t>
  </si>
  <si>
    <t>Atender de las necesidades del personal, los servicios, materiales y suministros y bienes duradedos en forma eficiente y eficaz para la protecciòn de medio ambiente</t>
  </si>
  <si>
    <t>Keilor Garcìa Alvarado, gestor ambiental</t>
  </si>
  <si>
    <t>25 Protección del medio ambiente</t>
  </si>
  <si>
    <t>28 Atención de emergencias cantonales</t>
  </si>
  <si>
    <t xml:space="preserve">Acueductos </t>
  </si>
  <si>
    <t>01 Edificios</t>
  </si>
  <si>
    <t>Somos el Gobierno Local que promueve el desarrollo integral de sus habitantes y el territorio mediante la gestión de gobierno abierto.</t>
  </si>
  <si>
    <t xml:space="preserve">Reforzar meta de Auditorìa interna para  atender servicios de gestiòn y apoyo de la Auditorìa Interna  y la compra de una impresora para el departamento. </t>
  </si>
  <si>
    <t>Recursos para  adquirir equipos de còmputo según plan de Renovaciòn Tecnològica.</t>
  </si>
  <si>
    <t>Reforzar programa de capacitaciòn para atender plan de capacitaciòn institucional</t>
  </si>
  <si>
    <t>Reforzar subpartida de dedicaciòn exclusiva para atender pagos de funcionarios Municipales</t>
  </si>
  <si>
    <t>Compra de fusor tèrmico para impresoras</t>
  </si>
  <si>
    <t xml:space="preserve">Reforzar subpartida de servicio de soporte y reparación de Impresoras </t>
  </si>
  <si>
    <t>Reforzar la partida de mobiliario y equipo diverso para la compra de mobiliarios para diferentes dendencias 6 Silla ergonomica (plataforma, Hacienda, comunicación, Gestión Cobro y Control Interno), archivo metalicos cobros, escritorio desarrollo y Programaciòn Tecnològica  y Control Interno , mesa, estantes metálicos Archivo Municipal .</t>
  </si>
  <si>
    <t>Reforzar subpartida para renovación de firma digital de depencias Municipales</t>
  </si>
  <si>
    <t xml:space="preserve">Construcciòn de Bodega de plantel Municipal </t>
  </si>
  <si>
    <t>Desarrollar programa de actividades culturales y recreativas de fin y principio de año.</t>
  </si>
  <si>
    <t xml:space="preserve">Compra y colocaciòn de pintura en el Palacio Municipal y Archivo Municipal </t>
  </si>
  <si>
    <t xml:space="preserve">Contratar especialista para elaboraciòn de proyectos de impacto territorial según nueva Ley de Competitividad de Zonas Francas. </t>
  </si>
  <si>
    <t>Instalaciòn y operaciòn de sistema Elèctrico mediante celdas fotovoltaicas en el proyecto de Invernadero y residuos orgànicos</t>
  </si>
  <si>
    <t>Contrataciòn de una empresa para construir 6 nichos en el Cementerio Municipal</t>
  </si>
  <si>
    <t>Incapacidad y vacaciones del señor Ibo Barrantes y vacaciones de Roxana Viales</t>
  </si>
  <si>
    <t>Pago de servicios de arreglos de mantenimiento de edificio. 
Limpieza de trampa de grasa 2,800L ¢500,000 (es necesario realizar tres limpiezas al año.</t>
  </si>
  <si>
    <t>Donaciòn de equipamiento de cocina  para la  ADI de Limonal.</t>
  </si>
  <si>
    <t>Reparaciòn y equipamiento del salòn multiuso de Barrio Jesùs</t>
  </si>
  <si>
    <t>Contrato de obra para reconstrucción del sistema de drenaje y superficie de ruedo en el Boulevar del campo ferial</t>
  </si>
  <si>
    <t>Keilor Garcìa Alvarado, Gestor Ambiental</t>
  </si>
  <si>
    <t xml:space="preserve">Reforzar meta de horas extras para para el servicio de inspecciòn </t>
  </si>
  <si>
    <t>Jennifer Chaves Cubillo, encargado de Recursos Humanod</t>
  </si>
  <si>
    <t xml:space="preserve">Compra y colocaciòn de pintura CEFOCA </t>
  </si>
  <si>
    <t>I</t>
  </si>
  <si>
    <t>II</t>
  </si>
  <si>
    <t>III</t>
  </si>
  <si>
    <t>Atención de contratación de PRODUS para elaboración de plan Regulador</t>
  </si>
  <si>
    <t>P1-27</t>
  </si>
  <si>
    <t>P1-28</t>
  </si>
  <si>
    <t>P1-29</t>
  </si>
  <si>
    <t>P1-30</t>
  </si>
  <si>
    <t>P1-31</t>
  </si>
  <si>
    <t>P1-32</t>
  </si>
  <si>
    <t>P1-33</t>
  </si>
  <si>
    <t>P1-34</t>
  </si>
  <si>
    <t>P1-35</t>
  </si>
  <si>
    <t>P1-36</t>
  </si>
  <si>
    <t>P1-37</t>
  </si>
  <si>
    <t>P1-38</t>
  </si>
  <si>
    <t>P1-39</t>
  </si>
  <si>
    <t>P2-26</t>
  </si>
  <si>
    <t>P2-27</t>
  </si>
  <si>
    <t>P2-28</t>
  </si>
  <si>
    <t>P2-29</t>
  </si>
  <si>
    <t>P2-30</t>
  </si>
  <si>
    <t>P2-31</t>
  </si>
  <si>
    <t>P2-32</t>
  </si>
  <si>
    <t>P2-33</t>
  </si>
  <si>
    <t>P2-34</t>
  </si>
  <si>
    <t>P2-35</t>
  </si>
  <si>
    <t>P2-36</t>
  </si>
  <si>
    <t>P2-37</t>
  </si>
  <si>
    <t>P2-38</t>
  </si>
  <si>
    <t>P2-39</t>
  </si>
  <si>
    <t>P2-40</t>
  </si>
  <si>
    <t>P2-41</t>
  </si>
  <si>
    <t>P1-02</t>
  </si>
  <si>
    <t>P1-03</t>
  </si>
  <si>
    <t>P1-01</t>
  </si>
  <si>
    <t>P1-21</t>
  </si>
  <si>
    <t>P1-17</t>
  </si>
  <si>
    <t>P2-23</t>
  </si>
  <si>
    <t>P2-09</t>
  </si>
  <si>
    <t>P2-21</t>
  </si>
  <si>
    <t>P2-17</t>
  </si>
  <si>
    <t>P3-41</t>
  </si>
  <si>
    <t>P3-41 y P3-42</t>
  </si>
  <si>
    <t>P3-21</t>
  </si>
  <si>
    <t>P3-01</t>
  </si>
  <si>
    <t>P3-19</t>
  </si>
  <si>
    <t>P3-04</t>
  </si>
  <si>
    <t>P3-38</t>
  </si>
  <si>
    <t>P3-18</t>
  </si>
  <si>
    <t>Jennifer Chaves Cubillo,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</si>
</sst>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0.0"/>
    <numFmt numFmtId="166" formatCode="_-* #,##0.00_-;\-* #,##0.00_-;_-* &quot;-&quot;??_-;_-@"/>
  </numFmts>
  <fonts count="17" x14ac:knownFonts="1">
    <font>
      <sz val="11"/>
      <color theme="1"/>
      <name val="Calibri"/>
      <family val="2"/>
      <scheme val="minor"/>
    </font>
    <font>
      <b/>
      <sz val="10"/>
      <color theme="1"/>
      <name val="Arial"/>
      <family val="2"/>
    </font>
    <font>
      <sz val="10"/>
      <color theme="1"/>
      <name val="Arial"/>
      <family val="2"/>
    </font>
    <font>
      <b/>
      <sz val="10"/>
      <color rgb="FFDAEEF3"/>
      <name val="Arial"/>
      <family val="2"/>
    </font>
    <font>
      <b/>
      <sz val="10"/>
      <color rgb="FF0000FF"/>
      <name val="Arial"/>
      <family val="2"/>
    </font>
    <font>
      <sz val="10"/>
      <name val="Arial"/>
      <family val="2"/>
    </font>
    <font>
      <b/>
      <sz val="11"/>
      <color theme="1"/>
      <name val="Arial"/>
      <family val="2"/>
    </font>
    <font>
      <vertAlign val="superscript"/>
      <sz val="10"/>
      <color theme="1"/>
      <name val="Arial"/>
      <family val="2"/>
    </font>
    <font>
      <sz val="10"/>
      <color rgb="FF000000"/>
      <name val="Arial"/>
      <family val="2"/>
    </font>
    <font>
      <b/>
      <sz val="8"/>
      <color theme="1"/>
      <name val="Arial"/>
      <family val="2"/>
    </font>
    <font>
      <sz val="8"/>
      <color theme="1"/>
      <name val="Arial"/>
      <family val="2"/>
    </font>
    <font>
      <sz val="8"/>
      <color theme="1"/>
      <name val="Calibri"/>
      <family val="2"/>
      <scheme val="minor"/>
    </font>
    <font>
      <sz val="8"/>
      <name val="Arial"/>
      <family val="2"/>
    </font>
    <font>
      <sz val="8"/>
      <color rgb="FF000000"/>
      <name val="Arial"/>
      <family val="2"/>
    </font>
    <font>
      <sz val="11"/>
      <color theme="1"/>
      <name val="Calibri"/>
      <family val="2"/>
      <scheme val="minor"/>
    </font>
    <font>
      <b/>
      <sz val="8"/>
      <color theme="1"/>
      <name val="Calibri"/>
      <family val="2"/>
      <scheme val="minor"/>
    </font>
    <font>
      <sz val="8"/>
      <name val="Calibri"/>
      <family val="2"/>
      <scheme val="minor"/>
    </font>
  </fonts>
  <fills count="11">
    <fill>
      <patternFill patternType="none"/>
    </fill>
    <fill>
      <patternFill patternType="gray125"/>
    </fill>
    <fill>
      <patternFill patternType="solid">
        <fgColor rgb="FFFFFF00"/>
        <bgColor rgb="FFFFFF00"/>
      </patternFill>
    </fill>
    <fill>
      <patternFill patternType="solid">
        <fgColor rgb="FF99CCFF"/>
        <bgColor rgb="FF99CCFF"/>
      </patternFill>
    </fill>
    <fill>
      <patternFill patternType="solid">
        <fgColor rgb="FFF2F2F2"/>
        <bgColor rgb="FFF2F2F2"/>
      </patternFill>
    </fill>
    <fill>
      <patternFill patternType="solid">
        <fgColor rgb="FFFFFF99"/>
        <bgColor rgb="FFFFFF99"/>
      </patternFill>
    </fill>
    <fill>
      <patternFill patternType="solid">
        <fgColor rgb="FFB2A1C7"/>
        <bgColor rgb="FFB2A1C7"/>
      </patternFill>
    </fill>
    <fill>
      <patternFill patternType="solid">
        <fgColor theme="0"/>
        <bgColor indexed="64"/>
      </patternFill>
    </fill>
    <fill>
      <patternFill patternType="solid">
        <fgColor rgb="FFFFCC99"/>
        <bgColor rgb="FFFFCC99"/>
      </patternFill>
    </fill>
    <fill>
      <patternFill patternType="solid">
        <fgColor rgb="FFCCFFCC"/>
        <bgColor rgb="FFCCFFCC"/>
      </patternFill>
    </fill>
    <fill>
      <patternFill patternType="solid">
        <fgColor rgb="FFFFFF00"/>
        <bgColor indexed="64"/>
      </patternFill>
    </fill>
  </fills>
  <borders count="58">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indexed="64"/>
      </left>
      <right style="medium">
        <color rgb="FF000000"/>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style="medium">
        <color rgb="FF000000"/>
      </top>
      <bottom/>
      <diagonal/>
    </border>
    <border>
      <left/>
      <right style="medium">
        <color indexed="64"/>
      </right>
      <top style="medium">
        <color rgb="FF000000"/>
      </top>
      <bottom/>
      <diagonal/>
    </border>
    <border>
      <left style="medium">
        <color indexed="64"/>
      </left>
      <right style="medium">
        <color rgb="FF000000"/>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rgb="FF000000"/>
      </bottom>
      <diagonal/>
    </border>
    <border>
      <left style="thin">
        <color rgb="FF000000"/>
      </left>
      <right style="medium">
        <color indexed="64"/>
      </right>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4" fillId="0" borderId="0" applyFont="0" applyFill="0" applyBorder="0" applyAlignment="0" applyProtection="0"/>
  </cellStyleXfs>
  <cellXfs count="226">
    <xf numFmtId="0" fontId="0" fillId="0" borderId="0" xfId="0"/>
    <xf numFmtId="4" fontId="1" fillId="0" borderId="0" xfId="0" applyNumberFormat="1" applyFont="1" applyAlignment="1">
      <alignment horizontal="center"/>
    </xf>
    <xf numFmtId="4" fontId="2" fillId="0" borderId="0" xfId="0" applyNumberFormat="1" applyFont="1"/>
    <xf numFmtId="0" fontId="2" fillId="0" borderId="0" xfId="0" applyFont="1"/>
    <xf numFmtId="0" fontId="3" fillId="0" borderId="0" xfId="0" applyFont="1" applyAlignment="1">
      <alignment horizontal="center"/>
    </xf>
    <xf numFmtId="0" fontId="1" fillId="0" borderId="0" xfId="0" applyFont="1" applyAlignment="1">
      <alignment horizontal="left"/>
    </xf>
    <xf numFmtId="0" fontId="1" fillId="2" borderId="1" xfId="0" applyFont="1" applyFill="1" applyBorder="1" applyAlignment="1">
      <alignment horizontal="left" vertical="top"/>
    </xf>
    <xf numFmtId="0" fontId="4" fillId="0" borderId="0" xfId="0" applyFont="1" applyAlignment="1">
      <alignment horizontal="left"/>
    </xf>
    <xf numFmtId="0" fontId="1" fillId="0" borderId="0" xfId="0" applyFont="1" applyAlignment="1">
      <alignment horizontal="left" vertical="top"/>
    </xf>
    <xf numFmtId="0" fontId="2" fillId="0" borderId="0" xfId="0" applyFont="1" applyAlignment="1">
      <alignment horizontal="left"/>
    </xf>
    <xf numFmtId="0" fontId="6" fillId="0" borderId="0" xfId="0" applyFont="1" applyAlignment="1">
      <alignment horizontal="left" vertical="top"/>
    </xf>
    <xf numFmtId="0" fontId="1" fillId="0" borderId="0" xfId="0" applyFont="1" applyAlignment="1">
      <alignment horizontal="right" vertical="top"/>
    </xf>
    <xf numFmtId="4" fontId="1" fillId="0" borderId="0" xfId="0" applyNumberFormat="1" applyFont="1" applyAlignment="1">
      <alignment horizontal="left" vertical="top"/>
    </xf>
    <xf numFmtId="0" fontId="1" fillId="0" borderId="0" xfId="0" applyFont="1"/>
    <xf numFmtId="0" fontId="7" fillId="0" borderId="0" xfId="0" applyFont="1" applyAlignment="1">
      <alignment horizontal="left"/>
    </xf>
    <xf numFmtId="0" fontId="9" fillId="0" borderId="0" xfId="0" applyFont="1" applyAlignment="1">
      <alignment horizontal="center"/>
    </xf>
    <xf numFmtId="0" fontId="10" fillId="0" borderId="0" xfId="0" applyFont="1"/>
    <xf numFmtId="0" fontId="11" fillId="0" borderId="0" xfId="0" applyFont="1"/>
    <xf numFmtId="0" fontId="9" fillId="6" borderId="20" xfId="0" applyFont="1" applyFill="1" applyBorder="1" applyAlignment="1">
      <alignment horizontal="center" vertical="center"/>
    </xf>
    <xf numFmtId="0" fontId="10" fillId="7" borderId="23" xfId="0" applyFont="1" applyFill="1" applyBorder="1" applyAlignment="1">
      <alignment horizontal="justify" vertical="center" wrapText="1"/>
    </xf>
    <xf numFmtId="4" fontId="9" fillId="8" borderId="16" xfId="0" applyNumberFormat="1" applyFont="1" applyFill="1" applyBorder="1" applyAlignment="1">
      <alignment vertical="center"/>
    </xf>
    <xf numFmtId="0" fontId="9" fillId="8" borderId="16" xfId="0" applyFont="1" applyFill="1" applyBorder="1" applyAlignment="1">
      <alignment vertical="center"/>
    </xf>
    <xf numFmtId="0" fontId="9" fillId="8" borderId="12" xfId="0" applyFont="1" applyFill="1" applyBorder="1" applyAlignment="1">
      <alignment vertical="center"/>
    </xf>
    <xf numFmtId="0" fontId="9" fillId="8" borderId="17" xfId="0" applyFont="1" applyFill="1" applyBorder="1" applyAlignment="1">
      <alignment horizontal="center" vertical="center"/>
    </xf>
    <xf numFmtId="0" fontId="9" fillId="8" borderId="26" xfId="0" applyFont="1" applyFill="1" applyBorder="1" applyAlignment="1">
      <alignment vertical="center"/>
    </xf>
    <xf numFmtId="0" fontId="9" fillId="8" borderId="22" xfId="0" applyFont="1" applyFill="1" applyBorder="1" applyAlignment="1">
      <alignment vertical="center"/>
    </xf>
    <xf numFmtId="165" fontId="9" fillId="8" borderId="22" xfId="0" applyNumberFormat="1" applyFont="1" applyFill="1" applyBorder="1" applyAlignment="1">
      <alignment vertical="center"/>
    </xf>
    <xf numFmtId="165" fontId="9" fillId="8" borderId="22" xfId="0" applyNumberFormat="1" applyFont="1" applyFill="1" applyBorder="1" applyAlignment="1">
      <alignment horizontal="center" vertical="center"/>
    </xf>
    <xf numFmtId="4" fontId="9" fillId="8" borderId="27" xfId="0" applyNumberFormat="1" applyFont="1" applyFill="1" applyBorder="1" applyAlignment="1">
      <alignment vertical="center"/>
    </xf>
    <xf numFmtId="4" fontId="9" fillId="5" borderId="8" xfId="0" applyNumberFormat="1" applyFont="1" applyFill="1" applyBorder="1" applyAlignment="1">
      <alignment vertical="center"/>
    </xf>
    <xf numFmtId="4" fontId="9" fillId="5" borderId="5" xfId="0" applyNumberFormat="1" applyFont="1" applyFill="1" applyBorder="1" applyAlignment="1">
      <alignment vertical="center"/>
    </xf>
    <xf numFmtId="0" fontId="9" fillId="5" borderId="8" xfId="0" applyFont="1" applyFill="1" applyBorder="1" applyAlignment="1">
      <alignment horizontal="center" vertical="center"/>
    </xf>
    <xf numFmtId="9" fontId="9" fillId="5" borderId="5" xfId="0" applyNumberFormat="1" applyFont="1" applyFill="1" applyBorder="1" applyAlignment="1">
      <alignment vertical="center"/>
    </xf>
    <xf numFmtId="4" fontId="9" fillId="9" borderId="4" xfId="0" applyNumberFormat="1" applyFont="1" applyFill="1" applyBorder="1" applyAlignment="1">
      <alignment vertical="center"/>
    </xf>
    <xf numFmtId="9" fontId="9" fillId="9" borderId="4" xfId="0" applyNumberFormat="1" applyFont="1" applyFill="1" applyBorder="1" applyAlignment="1">
      <alignment vertical="center"/>
    </xf>
    <xf numFmtId="0" fontId="9" fillId="9" borderId="4" xfId="0" applyFont="1" applyFill="1" applyBorder="1" applyAlignment="1">
      <alignment horizontal="center" vertical="center"/>
    </xf>
    <xf numFmtId="9" fontId="9" fillId="9" borderId="1" xfId="0" applyNumberFormat="1" applyFont="1" applyFill="1" applyBorder="1" applyAlignment="1">
      <alignment vertical="center"/>
    </xf>
    <xf numFmtId="9" fontId="9" fillId="9" borderId="14" xfId="0" applyNumberFormat="1" applyFont="1" applyFill="1" applyBorder="1" applyAlignment="1">
      <alignment vertical="center"/>
    </xf>
    <xf numFmtId="0" fontId="10" fillId="0" borderId="0" xfId="0" applyFont="1" applyAlignment="1">
      <alignment horizontal="center"/>
    </xf>
    <xf numFmtId="0" fontId="9" fillId="0" borderId="0" xfId="0" applyFont="1"/>
    <xf numFmtId="0" fontId="9" fillId="6" borderId="6" xfId="0" applyFont="1" applyFill="1" applyBorder="1" applyAlignment="1">
      <alignment horizontal="left"/>
    </xf>
    <xf numFmtId="0" fontId="9" fillId="6" borderId="6" xfId="0" applyFont="1" applyFill="1" applyBorder="1" applyAlignment="1">
      <alignment horizontal="center"/>
    </xf>
    <xf numFmtId="0" fontId="9" fillId="6" borderId="5" xfId="0" applyFont="1" applyFill="1" applyBorder="1" applyAlignment="1">
      <alignment horizontal="center"/>
    </xf>
    <xf numFmtId="0" fontId="9" fillId="6" borderId="25" xfId="0" applyFont="1" applyFill="1" applyBorder="1" applyAlignment="1">
      <alignment horizontal="center" vertical="center"/>
    </xf>
    <xf numFmtId="0" fontId="10" fillId="0" borderId="23" xfId="0" applyFont="1" applyBorder="1" applyAlignment="1">
      <alignment horizontal="justify" vertical="center" wrapText="1"/>
    </xf>
    <xf numFmtId="43" fontId="10" fillId="7" borderId="24" xfId="0" applyNumberFormat="1" applyFont="1" applyFill="1" applyBorder="1" applyAlignment="1">
      <alignment horizontal="justify" vertical="center"/>
    </xf>
    <xf numFmtId="0" fontId="10" fillId="7" borderId="23" xfId="0" applyFont="1" applyFill="1" applyBorder="1" applyAlignment="1">
      <alignment horizontal="justify" vertical="center"/>
    </xf>
    <xf numFmtId="4" fontId="9" fillId="5" borderId="4" xfId="0" applyNumberFormat="1" applyFont="1" applyFill="1" applyBorder="1" applyAlignment="1">
      <alignment vertical="center"/>
    </xf>
    <xf numFmtId="4" fontId="9" fillId="5" borderId="1" xfId="0" applyNumberFormat="1" applyFont="1" applyFill="1" applyBorder="1" applyAlignment="1">
      <alignment vertical="center"/>
    </xf>
    <xf numFmtId="9" fontId="9" fillId="5" borderId="1" xfId="0" applyNumberFormat="1" applyFont="1" applyFill="1" applyBorder="1" applyAlignment="1">
      <alignment vertical="center"/>
    </xf>
    <xf numFmtId="4" fontId="9" fillId="9" borderId="17" xfId="0" applyNumberFormat="1" applyFont="1" applyFill="1" applyBorder="1" applyAlignment="1">
      <alignment vertical="center"/>
    </xf>
    <xf numFmtId="9" fontId="9" fillId="9" borderId="17" xfId="0" applyNumberFormat="1" applyFont="1" applyFill="1" applyBorder="1" applyAlignment="1">
      <alignment vertical="center"/>
    </xf>
    <xf numFmtId="0" fontId="9" fillId="5" borderId="4" xfId="0" applyFont="1" applyFill="1" applyBorder="1" applyAlignment="1">
      <alignment vertical="center"/>
    </xf>
    <xf numFmtId="0" fontId="9" fillId="9" borderId="4" xfId="0" applyFont="1" applyFill="1" applyBorder="1" applyAlignment="1">
      <alignment vertical="center"/>
    </xf>
    <xf numFmtId="0" fontId="9" fillId="9" borderId="17" xfId="0" applyFont="1" applyFill="1" applyBorder="1" applyAlignment="1">
      <alignment vertical="center"/>
    </xf>
    <xf numFmtId="43" fontId="10" fillId="7" borderId="23" xfId="0" applyNumberFormat="1" applyFont="1" applyFill="1" applyBorder="1" applyAlignment="1">
      <alignment horizontal="justify" vertical="center"/>
    </xf>
    <xf numFmtId="0" fontId="10" fillId="7" borderId="23" xfId="0" applyFont="1" applyFill="1" applyBorder="1" applyAlignment="1">
      <alignment horizontal="center" vertical="center"/>
    </xf>
    <xf numFmtId="0" fontId="10" fillId="0" borderId="23" xfId="0" applyFont="1" applyBorder="1" applyAlignment="1">
      <alignment horizontal="center" vertical="center"/>
    </xf>
    <xf numFmtId="9" fontId="10" fillId="6" borderId="23" xfId="0" applyNumberFormat="1" applyFont="1" applyFill="1" applyBorder="1" applyAlignment="1">
      <alignment horizontal="center" vertical="center"/>
    </xf>
    <xf numFmtId="0" fontId="9" fillId="4" borderId="30" xfId="0" applyFont="1" applyFill="1" applyBorder="1" applyAlignment="1">
      <alignment horizontal="center" vertical="center" wrapText="1"/>
    </xf>
    <xf numFmtId="4" fontId="9" fillId="8" borderId="39" xfId="0" applyNumberFormat="1" applyFont="1" applyFill="1" applyBorder="1" applyAlignment="1">
      <alignment vertical="center"/>
    </xf>
    <xf numFmtId="4" fontId="9" fillId="8" borderId="40" xfId="0" applyNumberFormat="1" applyFont="1" applyFill="1" applyBorder="1" applyAlignment="1">
      <alignment vertical="center"/>
    </xf>
    <xf numFmtId="4" fontId="9" fillId="9" borderId="41" xfId="0" applyNumberFormat="1" applyFont="1" applyFill="1" applyBorder="1" applyAlignment="1">
      <alignment vertical="center"/>
    </xf>
    <xf numFmtId="4" fontId="9" fillId="9" borderId="42" xfId="0" applyNumberFormat="1" applyFont="1" applyFill="1" applyBorder="1" applyAlignment="1">
      <alignment vertical="center"/>
    </xf>
    <xf numFmtId="4" fontId="9" fillId="9" borderId="43" xfId="0" applyNumberFormat="1" applyFont="1" applyFill="1" applyBorder="1" applyAlignment="1">
      <alignment vertical="center"/>
    </xf>
    <xf numFmtId="4" fontId="9" fillId="9" borderId="44" xfId="0" applyNumberFormat="1" applyFont="1" applyFill="1" applyBorder="1" applyAlignment="1">
      <alignment vertical="center"/>
    </xf>
    <xf numFmtId="165" fontId="9" fillId="9" borderId="44" xfId="0" applyNumberFormat="1" applyFont="1" applyFill="1" applyBorder="1" applyAlignment="1">
      <alignment vertical="center"/>
    </xf>
    <xf numFmtId="9" fontId="9" fillId="9" borderId="44" xfId="0" applyNumberFormat="1" applyFont="1" applyFill="1" applyBorder="1" applyAlignment="1">
      <alignment vertical="center"/>
    </xf>
    <xf numFmtId="4" fontId="9" fillId="9" borderId="45" xfId="0" applyNumberFormat="1" applyFont="1" applyFill="1" applyBorder="1" applyAlignment="1">
      <alignment vertical="center"/>
    </xf>
    <xf numFmtId="4" fontId="9" fillId="5" borderId="46" xfId="0" applyNumberFormat="1" applyFont="1" applyFill="1" applyBorder="1" applyAlignment="1">
      <alignment vertical="center"/>
    </xf>
    <xf numFmtId="4" fontId="9" fillId="5" borderId="34" xfId="0" applyNumberFormat="1" applyFont="1" applyFill="1" applyBorder="1" applyAlignment="1">
      <alignment vertical="center"/>
    </xf>
    <xf numFmtId="4" fontId="9" fillId="9" borderId="47" xfId="0" applyNumberFormat="1" applyFont="1" applyFill="1" applyBorder="1" applyAlignment="1">
      <alignment vertical="center"/>
    </xf>
    <xf numFmtId="4" fontId="9" fillId="9" borderId="0" xfId="0" applyNumberFormat="1" applyFont="1" applyFill="1" applyAlignment="1">
      <alignment vertical="center"/>
    </xf>
    <xf numFmtId="9" fontId="9" fillId="9" borderId="0" xfId="0" applyNumberFormat="1" applyFont="1" applyFill="1" applyAlignment="1">
      <alignment vertical="center"/>
    </xf>
    <xf numFmtId="0" fontId="9" fillId="9" borderId="0" xfId="0" applyFont="1" applyFill="1" applyAlignment="1">
      <alignment horizontal="center" vertical="center"/>
    </xf>
    <xf numFmtId="4" fontId="9" fillId="9" borderId="48" xfId="0" applyNumberFormat="1" applyFont="1" applyFill="1" applyBorder="1" applyAlignment="1">
      <alignment vertical="center"/>
    </xf>
    <xf numFmtId="0" fontId="9" fillId="9" borderId="44" xfId="0" applyFont="1" applyFill="1" applyBorder="1" applyAlignment="1">
      <alignment horizontal="center" vertical="center"/>
    </xf>
    <xf numFmtId="0" fontId="9" fillId="6" borderId="5" xfId="0" applyFont="1" applyFill="1" applyBorder="1" applyAlignment="1">
      <alignment horizontal="center" vertical="center" wrapText="1"/>
    </xf>
    <xf numFmtId="0" fontId="9" fillId="0" borderId="0" xfId="0" applyFont="1" applyAlignment="1">
      <alignment horizontal="left"/>
    </xf>
    <xf numFmtId="4" fontId="9" fillId="0" borderId="0" xfId="0" applyNumberFormat="1" applyFont="1" applyAlignment="1">
      <alignment horizontal="left"/>
    </xf>
    <xf numFmtId="0" fontId="9" fillId="4" borderId="31" xfId="0" applyFont="1" applyFill="1" applyBorder="1" applyAlignment="1">
      <alignment horizontal="center" vertical="center"/>
    </xf>
    <xf numFmtId="0" fontId="9" fillId="5" borderId="33" xfId="0" applyFont="1" applyFill="1" applyBorder="1" applyAlignment="1">
      <alignment horizontal="center" vertical="center" wrapText="1"/>
    </xf>
    <xf numFmtId="4" fontId="10" fillId="0" borderId="23" xfId="0" applyNumberFormat="1" applyFont="1" applyBorder="1" applyAlignment="1">
      <alignment horizontal="justify" vertical="center" wrapText="1"/>
    </xf>
    <xf numFmtId="4" fontId="10" fillId="0" borderId="23" xfId="0" applyNumberFormat="1" applyFont="1" applyBorder="1" applyAlignment="1">
      <alignment horizontal="justify" vertical="center"/>
    </xf>
    <xf numFmtId="165" fontId="10" fillId="3" borderId="23" xfId="0" applyNumberFormat="1" applyFont="1" applyFill="1" applyBorder="1" applyAlignment="1">
      <alignment horizontal="justify" vertical="center"/>
    </xf>
    <xf numFmtId="166" fontId="10" fillId="7" borderId="23" xfId="0" applyNumberFormat="1" applyFont="1" applyFill="1" applyBorder="1" applyAlignment="1">
      <alignment horizontal="justify" vertical="center"/>
    </xf>
    <xf numFmtId="4" fontId="9" fillId="9" borderId="2" xfId="0" applyNumberFormat="1" applyFont="1" applyFill="1" applyBorder="1" applyAlignment="1">
      <alignment vertical="center"/>
    </xf>
    <xf numFmtId="165" fontId="9" fillId="9" borderId="4" xfId="0" applyNumberFormat="1" applyFont="1" applyFill="1" applyBorder="1" applyAlignment="1">
      <alignment vertical="center"/>
    </xf>
    <xf numFmtId="0" fontId="9" fillId="4" borderId="1" xfId="0" applyFont="1" applyFill="1" applyBorder="1" applyAlignment="1">
      <alignment horizontal="center" vertical="center" wrapText="1"/>
    </xf>
    <xf numFmtId="0" fontId="9" fillId="5" borderId="5" xfId="0" applyFont="1" applyFill="1" applyBorder="1" applyAlignment="1">
      <alignment horizontal="center" vertical="center" wrapText="1"/>
    </xf>
    <xf numFmtId="4" fontId="10" fillId="0" borderId="38" xfId="0" applyNumberFormat="1" applyFont="1" applyBorder="1" applyAlignment="1">
      <alignment horizontal="justify" vertical="center" wrapText="1"/>
    </xf>
    <xf numFmtId="166" fontId="10" fillId="7" borderId="24" xfId="0" applyNumberFormat="1" applyFont="1" applyFill="1" applyBorder="1" applyAlignment="1">
      <alignment horizontal="justify" vertical="center"/>
    </xf>
    <xf numFmtId="0" fontId="9" fillId="4" borderId="2" xfId="0" applyFont="1" applyFill="1" applyBorder="1" applyAlignment="1">
      <alignment horizontal="center" vertical="center"/>
    </xf>
    <xf numFmtId="0" fontId="9" fillId="6" borderId="14" xfId="0" applyFont="1" applyFill="1" applyBorder="1" applyAlignment="1">
      <alignment horizontal="center" vertical="center" wrapText="1"/>
    </xf>
    <xf numFmtId="49" fontId="9" fillId="6" borderId="14" xfId="0" applyNumberFormat="1" applyFont="1" applyFill="1" applyBorder="1" applyAlignment="1">
      <alignment horizontal="center" vertical="center" wrapText="1"/>
    </xf>
    <xf numFmtId="4" fontId="10" fillId="0" borderId="23" xfId="0" applyNumberFormat="1" applyFont="1" applyBorder="1" applyAlignment="1">
      <alignment horizontal="justify" vertical="top" wrapText="1"/>
    </xf>
    <xf numFmtId="4" fontId="10" fillId="0" borderId="23" xfId="0" applyNumberFormat="1" applyFont="1" applyBorder="1" applyAlignment="1">
      <alignment horizontal="justify" vertical="top"/>
    </xf>
    <xf numFmtId="0" fontId="10" fillId="0" borderId="23" xfId="0" applyFont="1" applyBorder="1" applyAlignment="1">
      <alignment horizontal="justify" vertical="top" wrapText="1"/>
    </xf>
    <xf numFmtId="0" fontId="10" fillId="0" borderId="23" xfId="0" applyFont="1" applyBorder="1" applyAlignment="1">
      <alignment horizontal="justify" vertical="top"/>
    </xf>
    <xf numFmtId="9" fontId="10" fillId="6" borderId="23" xfId="0" applyNumberFormat="1" applyFont="1" applyFill="1" applyBorder="1" applyAlignment="1">
      <alignment horizontal="justify" vertical="top"/>
    </xf>
    <xf numFmtId="9" fontId="10" fillId="3" borderId="23" xfId="0" applyNumberFormat="1" applyFont="1" applyFill="1" applyBorder="1" applyAlignment="1">
      <alignment horizontal="justify" vertical="top"/>
    </xf>
    <xf numFmtId="4" fontId="10" fillId="7" borderId="23" xfId="0" applyNumberFormat="1" applyFont="1" applyFill="1" applyBorder="1" applyAlignment="1">
      <alignment horizontal="center" vertical="top"/>
    </xf>
    <xf numFmtId="0" fontId="10" fillId="7" borderId="23" xfId="0" applyFont="1" applyFill="1" applyBorder="1" applyAlignment="1">
      <alignment horizontal="justify" vertical="top" wrapText="1"/>
    </xf>
    <xf numFmtId="0" fontId="10" fillId="0" borderId="23" xfId="0" applyFont="1" applyBorder="1" applyAlignment="1">
      <alignment horizontal="justify" vertical="center"/>
    </xf>
    <xf numFmtId="9" fontId="10" fillId="6" borderId="23" xfId="0" applyNumberFormat="1" applyFont="1" applyFill="1" applyBorder="1" applyAlignment="1">
      <alignment horizontal="justify" vertical="center"/>
    </xf>
    <xf numFmtId="9" fontId="10" fillId="3" borderId="23" xfId="0" applyNumberFormat="1" applyFont="1" applyFill="1" applyBorder="1" applyAlignment="1">
      <alignment horizontal="justify" vertical="center"/>
    </xf>
    <xf numFmtId="4" fontId="10" fillId="7" borderId="23" xfId="0" applyNumberFormat="1" applyFont="1" applyFill="1" applyBorder="1" applyAlignment="1">
      <alignment horizontal="center" vertical="center"/>
    </xf>
    <xf numFmtId="43" fontId="10" fillId="7" borderId="23" xfId="0" applyNumberFormat="1" applyFont="1" applyFill="1" applyBorder="1" applyAlignment="1">
      <alignment horizontal="center" vertical="center"/>
    </xf>
    <xf numFmtId="43" fontId="10" fillId="7" borderId="23" xfId="0" applyNumberFormat="1" applyFont="1" applyFill="1" applyBorder="1" applyAlignment="1">
      <alignment horizontal="center"/>
    </xf>
    <xf numFmtId="4" fontId="10" fillId="7" borderId="23" xfId="0" applyNumberFormat="1" applyFont="1" applyFill="1" applyBorder="1" applyAlignment="1">
      <alignment horizontal="justify" vertical="top" wrapText="1"/>
    </xf>
    <xf numFmtId="4" fontId="10" fillId="7" borderId="23" xfId="0" applyNumberFormat="1" applyFont="1" applyFill="1" applyBorder="1" applyAlignment="1">
      <alignment horizontal="justify" vertical="top"/>
    </xf>
    <xf numFmtId="4" fontId="10" fillId="7" borderId="23" xfId="0" applyNumberFormat="1" applyFont="1" applyFill="1" applyBorder="1" applyAlignment="1">
      <alignment horizontal="justify" vertical="center"/>
    </xf>
    <xf numFmtId="0" fontId="10" fillId="7" borderId="23" xfId="0" applyFont="1" applyFill="1" applyBorder="1" applyAlignment="1">
      <alignment horizontal="justify" wrapText="1"/>
    </xf>
    <xf numFmtId="0" fontId="10" fillId="7" borderId="23" xfId="0" applyFont="1" applyFill="1" applyBorder="1" applyAlignment="1">
      <alignment horizontal="justify" vertical="top"/>
    </xf>
    <xf numFmtId="0" fontId="10" fillId="7" borderId="23" xfId="0" applyFont="1" applyFill="1" applyBorder="1" applyAlignment="1">
      <alignment horizontal="justify"/>
    </xf>
    <xf numFmtId="0" fontId="10" fillId="0" borderId="23" xfId="0" applyFont="1" applyBorder="1" applyAlignment="1">
      <alignment horizontal="center" vertical="top"/>
    </xf>
    <xf numFmtId="4" fontId="9" fillId="8" borderId="2" xfId="0" applyNumberFormat="1" applyFont="1" applyFill="1" applyBorder="1" applyAlignment="1">
      <alignment vertical="center"/>
    </xf>
    <xf numFmtId="0" fontId="9" fillId="8" borderId="2" xfId="0" applyFont="1" applyFill="1" applyBorder="1" applyAlignment="1">
      <alignment vertical="center"/>
    </xf>
    <xf numFmtId="0" fontId="9" fillId="8" borderId="1" xfId="0" applyFont="1" applyFill="1" applyBorder="1" applyAlignment="1">
      <alignment vertical="center"/>
    </xf>
    <xf numFmtId="0" fontId="9" fillId="8" borderId="4" xfId="0" applyFont="1" applyFill="1" applyBorder="1" applyAlignment="1">
      <alignment horizontal="center" vertical="center"/>
    </xf>
    <xf numFmtId="0" fontId="9" fillId="8" borderId="51" xfId="0" applyFont="1" applyFill="1" applyBorder="1" applyAlignment="1">
      <alignment vertical="center"/>
    </xf>
    <xf numFmtId="0" fontId="9" fillId="8" borderId="52" xfId="0" applyFont="1" applyFill="1" applyBorder="1" applyAlignment="1">
      <alignment vertical="center"/>
    </xf>
    <xf numFmtId="165" fontId="9" fillId="8" borderId="52" xfId="0" applyNumberFormat="1" applyFont="1" applyFill="1" applyBorder="1" applyAlignment="1">
      <alignment vertical="center"/>
    </xf>
    <xf numFmtId="165" fontId="9" fillId="8" borderId="52" xfId="0" applyNumberFormat="1" applyFont="1" applyFill="1" applyBorder="1" applyAlignment="1">
      <alignment horizontal="center" vertical="center"/>
    </xf>
    <xf numFmtId="4" fontId="9" fillId="8" borderId="53" xfId="0" applyNumberFormat="1" applyFont="1" applyFill="1" applyBorder="1" applyAlignment="1">
      <alignment vertical="center"/>
    </xf>
    <xf numFmtId="4" fontId="9" fillId="5" borderId="2" xfId="0" applyNumberFormat="1" applyFont="1" applyFill="1" applyBorder="1" applyAlignment="1">
      <alignment vertical="center"/>
    </xf>
    <xf numFmtId="0" fontId="9" fillId="5" borderId="4" xfId="0" applyFont="1" applyFill="1" applyBorder="1" applyAlignment="1">
      <alignment horizontal="center" vertical="center"/>
    </xf>
    <xf numFmtId="4" fontId="9" fillId="9" borderId="16" xfId="0" applyNumberFormat="1" applyFont="1" applyFill="1" applyBorder="1" applyAlignment="1">
      <alignment vertical="center"/>
    </xf>
    <xf numFmtId="0" fontId="9" fillId="9" borderId="17" xfId="0" applyFont="1" applyFill="1" applyBorder="1" applyAlignment="1">
      <alignment horizontal="center" vertical="center"/>
    </xf>
    <xf numFmtId="9" fontId="9" fillId="9" borderId="12" xfId="0" applyNumberFormat="1" applyFont="1" applyFill="1" applyBorder="1" applyAlignment="1">
      <alignment vertical="center"/>
    </xf>
    <xf numFmtId="49" fontId="10" fillId="0" borderId="23" xfId="0" applyNumberFormat="1" applyFont="1" applyBorder="1" applyAlignment="1">
      <alignment horizontal="justify" vertical="center"/>
    </xf>
    <xf numFmtId="49" fontId="10" fillId="0" borderId="23" xfId="0" applyNumberFormat="1" applyFont="1" applyBorder="1" applyAlignment="1">
      <alignment horizontal="justify" vertical="center" wrapText="1"/>
    </xf>
    <xf numFmtId="4" fontId="12" fillId="7" borderId="23" xfId="0" applyNumberFormat="1" applyFont="1" applyFill="1" applyBorder="1" applyAlignment="1">
      <alignment horizontal="justify" vertical="center"/>
    </xf>
    <xf numFmtId="4" fontId="10" fillId="7" borderId="23" xfId="0" applyNumberFormat="1" applyFont="1" applyFill="1" applyBorder="1" applyAlignment="1">
      <alignment horizontal="justify" vertical="center" wrapText="1"/>
    </xf>
    <xf numFmtId="0" fontId="9" fillId="8" borderId="4" xfId="0" applyFont="1" applyFill="1" applyBorder="1" applyAlignment="1">
      <alignment vertical="center"/>
    </xf>
    <xf numFmtId="0" fontId="9" fillId="8" borderId="54" xfId="0" applyFont="1" applyFill="1" applyBorder="1" applyAlignment="1">
      <alignment vertical="center"/>
    </xf>
    <xf numFmtId="0" fontId="10" fillId="10" borderId="23" xfId="0" applyFont="1" applyFill="1" applyBorder="1" applyAlignment="1">
      <alignment horizontal="center" vertical="center"/>
    </xf>
    <xf numFmtId="0" fontId="9" fillId="0" borderId="0" xfId="0" applyFont="1" applyAlignment="1">
      <alignment horizontal="left" vertical="center"/>
    </xf>
    <xf numFmtId="0" fontId="9" fillId="6" borderId="23" xfId="0" applyFont="1" applyFill="1" applyBorder="1" applyAlignment="1">
      <alignment horizontal="center" vertical="center"/>
    </xf>
    <xf numFmtId="0" fontId="9" fillId="5" borderId="23" xfId="0" applyFont="1" applyFill="1" applyBorder="1" applyAlignment="1">
      <alignment horizontal="center" vertical="center" wrapText="1"/>
    </xf>
    <xf numFmtId="0" fontId="9" fillId="4" borderId="23" xfId="0" applyFont="1" applyFill="1" applyBorder="1" applyAlignment="1">
      <alignment horizontal="center" vertical="center" wrapText="1"/>
    </xf>
    <xf numFmtId="164" fontId="10" fillId="7" borderId="23" xfId="1" applyFont="1" applyFill="1" applyBorder="1" applyAlignment="1">
      <alignment horizontal="justify" vertical="center"/>
    </xf>
    <xf numFmtId="164" fontId="10" fillId="7" borderId="23" xfId="1" applyFont="1" applyFill="1" applyBorder="1" applyAlignment="1">
      <alignment horizontal="center" vertical="center"/>
    </xf>
    <xf numFmtId="164" fontId="12" fillId="7" borderId="23" xfId="1" applyFont="1" applyFill="1" applyBorder="1" applyAlignment="1">
      <alignment horizontal="justify" vertical="center"/>
    </xf>
    <xf numFmtId="164" fontId="10" fillId="0" borderId="0" xfId="1" applyFont="1" applyAlignment="1">
      <alignment vertical="center"/>
    </xf>
    <xf numFmtId="164" fontId="15" fillId="0" borderId="0" xfId="1" applyFont="1" applyAlignment="1">
      <alignment vertical="center"/>
    </xf>
    <xf numFmtId="164" fontId="11" fillId="0" borderId="0" xfId="1" applyFont="1" applyAlignment="1">
      <alignment vertical="center"/>
    </xf>
    <xf numFmtId="4" fontId="9" fillId="0" borderId="0" xfId="0" applyNumberFormat="1" applyFont="1" applyAlignment="1">
      <alignment horizontal="left" vertical="center"/>
    </xf>
    <xf numFmtId="0" fontId="9"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9" fillId="6" borderId="23" xfId="0" applyFont="1" applyFill="1" applyBorder="1" applyAlignment="1">
      <alignment horizontal="left" vertical="center"/>
    </xf>
    <xf numFmtId="0" fontId="0" fillId="0" borderId="0" xfId="0" applyAlignment="1">
      <alignment vertical="center"/>
    </xf>
    <xf numFmtId="15" fontId="2" fillId="0" borderId="2" xfId="0" applyNumberFormat="1" applyFont="1" applyBorder="1" applyAlignment="1">
      <alignment horizontal="center"/>
    </xf>
    <xf numFmtId="0" fontId="5" fillId="0" borderId="3" xfId="0" applyFont="1" applyBorder="1"/>
    <xf numFmtId="0" fontId="1" fillId="0" borderId="2" xfId="0" applyFont="1" applyBorder="1" applyAlignment="1">
      <alignment horizontal="left" vertical="center"/>
    </xf>
    <xf numFmtId="0" fontId="4" fillId="0" borderId="0" xfId="0" applyFont="1" applyAlignment="1">
      <alignment horizontal="left"/>
    </xf>
    <xf numFmtId="0" fontId="0" fillId="0" borderId="0" xfId="0"/>
    <xf numFmtId="0" fontId="2" fillId="0" borderId="23" xfId="0" applyFont="1" applyBorder="1" applyAlignment="1">
      <alignment horizontal="center" vertical="top"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23" xfId="0" applyFont="1" applyBorder="1" applyAlignment="1">
      <alignment horizontal="justify" vertical="top" wrapText="1"/>
    </xf>
    <xf numFmtId="4" fontId="1" fillId="0" borderId="0" xfId="0" applyNumberFormat="1" applyFont="1" applyAlignment="1">
      <alignment horizontal="center"/>
    </xf>
    <xf numFmtId="0" fontId="1" fillId="3" borderId="49" xfId="0" applyFont="1" applyFill="1" applyBorder="1" applyAlignment="1">
      <alignment horizontal="center" vertical="top" wrapText="1"/>
    </xf>
    <xf numFmtId="0" fontId="2" fillId="0" borderId="23" xfId="0" applyFont="1" applyBorder="1" applyAlignment="1">
      <alignment horizontal="justify" vertical="justify" wrapText="1"/>
    </xf>
    <xf numFmtId="0" fontId="1" fillId="3" borderId="50" xfId="0" applyFont="1" applyFill="1" applyBorder="1" applyAlignment="1">
      <alignment horizontal="center" vertical="top"/>
    </xf>
    <xf numFmtId="0" fontId="1" fillId="3" borderId="0" xfId="0" applyFont="1" applyFill="1" applyAlignment="1">
      <alignment horizontal="center" vertical="top"/>
    </xf>
    <xf numFmtId="0" fontId="9" fillId="6" borderId="5" xfId="0" applyFont="1" applyFill="1" applyBorder="1" applyAlignment="1">
      <alignment horizontal="center" vertical="center"/>
    </xf>
    <xf numFmtId="0" fontId="12" fillId="0" borderId="14" xfId="0" applyFont="1" applyBorder="1"/>
    <xf numFmtId="0" fontId="9" fillId="6" borderId="9" xfId="0" applyFont="1" applyFill="1" applyBorder="1" applyAlignment="1">
      <alignment horizontal="center" vertical="center" wrapText="1"/>
    </xf>
    <xf numFmtId="0" fontId="12" fillId="0" borderId="10" xfId="0" applyFont="1" applyBorder="1"/>
    <xf numFmtId="0" fontId="12" fillId="0" borderId="11" xfId="0" applyFont="1" applyBorder="1"/>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12" fillId="0" borderId="34" xfId="0" applyFont="1" applyBorder="1"/>
    <xf numFmtId="0" fontId="9" fillId="6" borderId="19" xfId="0" applyFont="1" applyFill="1" applyBorder="1" applyAlignment="1">
      <alignment horizontal="center" vertical="center" textRotation="90"/>
    </xf>
    <xf numFmtId="0" fontId="12" fillId="0" borderId="28" xfId="0" applyFont="1" applyBorder="1"/>
    <xf numFmtId="0" fontId="9" fillId="6" borderId="21" xfId="0" applyFont="1" applyFill="1" applyBorder="1" applyAlignment="1">
      <alignment horizontal="left" vertical="center"/>
    </xf>
    <xf numFmtId="0" fontId="12" fillId="0" borderId="29" xfId="0" applyFont="1" applyBorder="1"/>
    <xf numFmtId="0" fontId="9" fillId="6" borderId="36" xfId="0" applyFont="1" applyFill="1" applyBorder="1" applyAlignment="1">
      <alignment horizontal="center" vertical="center" wrapText="1"/>
    </xf>
    <xf numFmtId="0" fontId="12" fillId="0" borderId="37" xfId="0" applyFont="1" applyBorder="1"/>
    <xf numFmtId="0" fontId="9" fillId="0" borderId="0" xfId="0" applyFont="1" applyAlignment="1">
      <alignment horizontal="left"/>
    </xf>
    <xf numFmtId="0" fontId="11" fillId="0" borderId="0" xfId="0" applyFont="1"/>
    <xf numFmtId="4" fontId="9" fillId="0" borderId="0" xfId="0" applyNumberFormat="1" applyFont="1" applyAlignment="1">
      <alignment horizontal="left"/>
    </xf>
    <xf numFmtId="0" fontId="9" fillId="0" borderId="0" xfId="0" applyFont="1" applyAlignment="1">
      <alignment horizontal="left" vertical="center" wrapText="1"/>
    </xf>
    <xf numFmtId="0" fontId="11" fillId="0" borderId="0" xfId="0" applyFont="1" applyAlignment="1">
      <alignment wrapText="1"/>
    </xf>
    <xf numFmtId="0" fontId="9" fillId="0" borderId="0" xfId="0" applyFont="1" applyAlignment="1">
      <alignment horizontal="left" vertical="center"/>
    </xf>
    <xf numFmtId="0" fontId="9" fillId="4" borderId="31" xfId="0" applyFont="1" applyFill="1" applyBorder="1" applyAlignment="1">
      <alignment horizontal="center" vertical="center"/>
    </xf>
    <xf numFmtId="0" fontId="12" fillId="0" borderId="31" xfId="0" applyFont="1" applyBorder="1"/>
    <xf numFmtId="0" fontId="12" fillId="0" borderId="32" xfId="0" applyFont="1" applyBorder="1"/>
    <xf numFmtId="0" fontId="9" fillId="5" borderId="33" xfId="0" applyFont="1" applyFill="1" applyBorder="1" applyAlignment="1">
      <alignment horizontal="center" vertical="center" wrapText="1"/>
    </xf>
    <xf numFmtId="0" fontId="12" fillId="0" borderId="35" xfId="0" applyFont="1" applyBorder="1" applyAlignment="1">
      <alignment wrapText="1"/>
    </xf>
    <xf numFmtId="0" fontId="9" fillId="5" borderId="6" xfId="0" applyFont="1" applyFill="1" applyBorder="1" applyAlignment="1">
      <alignment horizontal="center" vertical="center"/>
    </xf>
    <xf numFmtId="0" fontId="12" fillId="0" borderId="13" xfId="0" applyFont="1" applyBorder="1"/>
    <xf numFmtId="0" fontId="9" fillId="5" borderId="5" xfId="0" applyFont="1" applyFill="1" applyBorder="1" applyAlignment="1">
      <alignment horizontal="center" vertical="center"/>
    </xf>
    <xf numFmtId="0" fontId="9" fillId="6" borderId="7" xfId="0" applyFont="1" applyFill="1" applyBorder="1" applyAlignment="1">
      <alignment horizontal="center" vertical="center" wrapText="1"/>
    </xf>
    <xf numFmtId="0" fontId="12" fillId="0" borderId="15" xfId="0" applyFont="1" applyBorder="1"/>
    <xf numFmtId="0" fontId="9" fillId="6" borderId="6" xfId="0" applyFont="1" applyFill="1" applyBorder="1" applyAlignment="1">
      <alignment horizontal="center" vertical="center"/>
    </xf>
    <xf numFmtId="0" fontId="12" fillId="0" borderId="8" xfId="0" applyFont="1" applyBorder="1"/>
    <xf numFmtId="0" fontId="12" fillId="0" borderId="7" xfId="0" applyFont="1" applyBorder="1"/>
    <xf numFmtId="0" fontId="12" fillId="0" borderId="16" xfId="0" applyFont="1" applyBorder="1"/>
    <xf numFmtId="0" fontId="12" fillId="0" borderId="17" xfId="0" applyFont="1" applyBorder="1"/>
    <xf numFmtId="0" fontId="12" fillId="0" borderId="18" xfId="0" applyFont="1" applyBorder="1"/>
    <xf numFmtId="0" fontId="9" fillId="4" borderId="2" xfId="0" applyFont="1" applyFill="1" applyBorder="1" applyAlignment="1">
      <alignment horizontal="center" vertical="center"/>
    </xf>
    <xf numFmtId="0" fontId="12" fillId="0" borderId="4" xfId="0" applyFont="1" applyBorder="1"/>
    <xf numFmtId="0" fontId="12" fillId="0" borderId="3" xfId="0" applyFont="1" applyBorder="1"/>
    <xf numFmtId="0" fontId="9" fillId="5" borderId="5" xfId="0" applyFont="1" applyFill="1" applyBorder="1" applyAlignment="1">
      <alignment horizontal="center" vertical="center" wrapText="1"/>
    </xf>
    <xf numFmtId="0" fontId="12" fillId="0" borderId="12" xfId="0" applyFont="1" applyBorder="1" applyAlignment="1">
      <alignment wrapText="1"/>
    </xf>
    <xf numFmtId="0" fontId="9" fillId="6" borderId="23" xfId="0" applyFont="1" applyFill="1" applyBorder="1" applyAlignment="1">
      <alignment horizontal="center" vertical="center" wrapText="1"/>
    </xf>
    <xf numFmtId="0" fontId="12" fillId="0" borderId="23" xfId="0" applyFont="1" applyBorder="1" applyAlignment="1">
      <alignment vertical="center"/>
    </xf>
    <xf numFmtId="0" fontId="9" fillId="6" borderId="23" xfId="0" applyFont="1" applyFill="1" applyBorder="1" applyAlignment="1">
      <alignment horizontal="center" vertical="center" textRotation="90"/>
    </xf>
    <xf numFmtId="0" fontId="9" fillId="6" borderId="23" xfId="0" applyFont="1" applyFill="1" applyBorder="1" applyAlignment="1">
      <alignment horizontal="left" vertical="center"/>
    </xf>
    <xf numFmtId="164" fontId="9" fillId="6" borderId="23" xfId="1" applyFont="1" applyFill="1" applyBorder="1" applyAlignment="1">
      <alignment horizontal="center" vertical="center" wrapText="1"/>
    </xf>
    <xf numFmtId="164" fontId="12" fillId="0" borderId="23" xfId="1" applyFont="1" applyBorder="1" applyAlignment="1">
      <alignment vertical="center"/>
    </xf>
    <xf numFmtId="0" fontId="11" fillId="0" borderId="0" xfId="0" applyFont="1" applyAlignment="1">
      <alignment vertical="center"/>
    </xf>
    <xf numFmtId="4" fontId="9" fillId="0" borderId="0" xfId="0" applyNumberFormat="1" applyFont="1" applyAlignment="1">
      <alignment horizontal="left" vertical="center"/>
    </xf>
    <xf numFmtId="0" fontId="11" fillId="0" borderId="0" xfId="0" applyFont="1" applyAlignment="1">
      <alignment vertical="center" wrapText="1"/>
    </xf>
    <xf numFmtId="0" fontId="9" fillId="5" borderId="23" xfId="0" applyFont="1" applyFill="1" applyBorder="1" applyAlignment="1">
      <alignment horizontal="center" vertical="center" wrapText="1"/>
    </xf>
    <xf numFmtId="0" fontId="12" fillId="0" borderId="23" xfId="0" applyFont="1" applyBorder="1" applyAlignment="1">
      <alignment vertical="center" wrapText="1"/>
    </xf>
    <xf numFmtId="0" fontId="9" fillId="5" borderId="23" xfId="0" applyFont="1" applyFill="1" applyBorder="1" applyAlignment="1">
      <alignment horizontal="center" vertical="center"/>
    </xf>
    <xf numFmtId="0" fontId="9" fillId="6" borderId="23" xfId="0" applyFont="1" applyFill="1" applyBorder="1" applyAlignment="1">
      <alignment horizontal="center" vertical="center"/>
    </xf>
    <xf numFmtId="0" fontId="9" fillId="4" borderId="55" xfId="0" applyFont="1" applyFill="1" applyBorder="1" applyAlignment="1">
      <alignment horizontal="center" vertical="center"/>
    </xf>
    <xf numFmtId="0" fontId="9" fillId="4" borderId="56" xfId="0" applyFont="1" applyFill="1" applyBorder="1" applyAlignment="1">
      <alignment horizontal="center" vertical="center"/>
    </xf>
    <xf numFmtId="0" fontId="9" fillId="4" borderId="57" xfId="0" applyFont="1" applyFill="1" applyBorder="1" applyAlignment="1">
      <alignment horizontal="center" vertical="center"/>
    </xf>
    <xf numFmtId="0" fontId="10" fillId="10" borderId="23" xfId="0" applyFont="1" applyFill="1" applyBorder="1" applyAlignment="1">
      <alignment horizontal="center" vertical="top"/>
    </xf>
    <xf numFmtId="0" fontId="10" fillId="10" borderId="23"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triz%20program&#225;tica%20I%20Extraordinario%202022%20Municipalidad%20de%20Orot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O GENERAL"/>
      <sheetName val="PROGRAMA I"/>
      <sheetName val="RESTRINGIDOP1"/>
      <sheetName val="PROGRAMA II"/>
      <sheetName val="RESTRINGIDOP2"/>
      <sheetName val="PROGRAMA III"/>
      <sheetName val="RESTRINGIDOP3"/>
      <sheetName val="PROGRAMA IV"/>
      <sheetName val="RESTRINGIDOP4"/>
      <sheetName val="EVALUACIÓN POA"/>
      <sheetName val="CALCULO POR AREAS"/>
      <sheetName val="GRAFICOS"/>
      <sheetName val=" METAS CUMPLIDAS "/>
    </sheetNames>
    <sheetDataSet>
      <sheetData sheetId="0">
        <row r="5">
          <cell r="D5" t="str">
            <v>MUNICIPALIDAD DE OROTINA</v>
          </cell>
        </row>
        <row r="7">
          <cell r="D7">
            <v>2022</v>
          </cell>
        </row>
      </sheetData>
      <sheetData sheetId="1">
        <row r="1">
          <cell r="A1" t="str">
            <v>PLAN OPERATIVO ANUAL</v>
          </cell>
        </row>
        <row r="2">
          <cell r="A2" t="str">
            <v>MUNICIPALIDAD DE OROTINA</v>
          </cell>
        </row>
        <row r="3">
          <cell r="A3">
            <v>2022</v>
          </cell>
          <cell r="B3"/>
          <cell r="C3"/>
          <cell r="D3"/>
          <cell r="E3"/>
          <cell r="F3"/>
          <cell r="G3"/>
          <cell r="H3"/>
        </row>
      </sheetData>
      <sheetData sheetId="2">
        <row r="5">
          <cell r="C5">
            <v>0</v>
          </cell>
          <cell r="D5">
            <v>11</v>
          </cell>
          <cell r="F5">
            <v>0</v>
          </cell>
          <cell r="G5">
            <v>16</v>
          </cell>
        </row>
        <row r="8">
          <cell r="B8">
            <v>27</v>
          </cell>
        </row>
        <row r="9">
          <cell r="B9">
            <v>11</v>
          </cell>
        </row>
        <row r="10">
          <cell r="B10">
            <v>16</v>
          </cell>
        </row>
      </sheetData>
      <sheetData sheetId="3">
        <row r="1">
          <cell r="A1" t="str">
            <v>PLAN OPERATIVO ANUAL</v>
          </cell>
        </row>
      </sheetData>
      <sheetData sheetId="4">
        <row r="5">
          <cell r="C5">
            <v>0</v>
          </cell>
          <cell r="D5">
            <v>19</v>
          </cell>
          <cell r="F5">
            <v>0</v>
          </cell>
          <cell r="G5">
            <v>0</v>
          </cell>
        </row>
        <row r="8">
          <cell r="B8">
            <v>19</v>
          </cell>
        </row>
        <row r="9">
          <cell r="B9">
            <v>19</v>
          </cell>
        </row>
        <row r="10">
          <cell r="B10">
            <v>0</v>
          </cell>
        </row>
      </sheetData>
      <sheetData sheetId="5"/>
      <sheetData sheetId="6">
        <row r="5">
          <cell r="C5">
            <v>0</v>
          </cell>
          <cell r="D5">
            <v>37</v>
          </cell>
          <cell r="F5">
            <v>0</v>
          </cell>
          <cell r="G5">
            <v>7</v>
          </cell>
        </row>
        <row r="8">
          <cell r="B8">
            <v>44</v>
          </cell>
        </row>
        <row r="9">
          <cell r="B9">
            <v>37</v>
          </cell>
        </row>
        <row r="10">
          <cell r="B10">
            <v>7</v>
          </cell>
        </row>
      </sheetData>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person displayName="Jeffrey Valerio Castro" id="{35C2678C-286C-4C0A-8B28-2B95622E2CE3}" userId="S::jvalerio@muniorotina.go.cr::550dfb7f-7b92-4cd6-9f5f-331737e4572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31" dT="2022-04-22T18:28:56.92" personId="{35C2678C-286C-4C0A-8B28-2B95622E2CE3}" id="{3F18E4F2-636F-41B4-8F8D-082FECFDC459}">
    <text>Falta firma benjamin / cotizaciones/ corregir ficha</text>
  </threadedComment>
</ThreadedComments>
</file>

<file path=xl/threadedComments/threadedComment2.xml><?xml version="1.0" encoding="utf-8"?>
<ThreadedComments xmlns="http://schemas.microsoft.com/office/spreadsheetml/2018/threadedcomments" xmlns:x="http://schemas.openxmlformats.org/spreadsheetml/2006/main">
  <threadedComment ref="R23" dT="2022-04-22T18:09:45.39" personId="{35C2678C-286C-4C0A-8B28-2B95622E2CE3}" id="{BEE734A1-96F7-4B55-81D7-11E47CFE1DBF}">
    <text>falta firma formulario (Asist Soc/ Vicealcaldía)</text>
  </threadedComment>
</ThreadedComments>
</file>

<file path=xl/threadedComments/threadedComment3.xml><?xml version="1.0" encoding="utf-8"?>
<ThreadedComments xmlns="http://schemas.microsoft.com/office/spreadsheetml/2018/threadedcomments" xmlns:x="http://schemas.openxmlformats.org/spreadsheetml/2006/main">
  <threadedComment ref="R31" dT="2022-04-22T17:46:20.49" personId="{35C2678C-286C-4C0A-8B28-2B95622E2CE3}" id="{D9F7B80B-5FE0-4CAE-94E2-93BE0D11B143}">
    <text>Corregir ficha</text>
  </threadedComment>
  <threadedComment ref="R39" dT="2022-04-22T18:09:45.39" personId="{35C2678C-286C-4C0A-8B28-2B95622E2CE3}" id="{EFF77560-5CB5-4454-8DC8-382AB62B20B3}">
    <text>falta firma formulario (Asist Soc/ Vicealcaldía)</text>
  </threadedComment>
</ThreadedComments>
</file>

<file path=xl/threadedComments/threadedComment4.xml><?xml version="1.0" encoding="utf-8"?>
<ThreadedComments xmlns="http://schemas.microsoft.com/office/spreadsheetml/2018/threadedcomments" xmlns:x="http://schemas.openxmlformats.org/spreadsheetml/2006/main">
  <threadedComment ref="Q31" dT="2022-04-22T18:28:56.92" personId="{35C2678C-286C-4C0A-8B28-2B95622E2CE3}" id="{8A11B59A-EBCB-4F07-891D-CA153610D4D8}">
    <text>Falta firma benjamin / cotizaciones/ corregir ficha</text>
  </threadedComment>
  <threadedComment ref="Q49" dT="2022-04-22T18:09:45.39" personId="{35C2678C-286C-4C0A-8B28-2B95622E2CE3}" id="{5B0C9006-72A1-4B8F-9C7B-04067D6C759B}">
    <text>falta firma formulario (Asist Soc/ Vicealcaldía)</text>
  </threadedComment>
  <threadedComment ref="Q77" dT="2022-04-22T17:46:20.49" personId="{35C2678C-286C-4C0A-8B28-2B95622E2CE3}" id="{D82725F3-F428-47D0-ABF2-406A6CAB893E}">
    <text>Corregir ficha</text>
  </threadedComment>
  <threadedComment ref="Q85" dT="2022-04-22T18:09:45.39" personId="{35C2678C-286C-4C0A-8B28-2B95622E2CE3}" id="{29BB76BB-FBF3-4959-8E24-68F0DD507A85}">
    <text>falta firma formulario (Asist Soc/ Vicealcaldía)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AFAC-755F-4900-ABDB-083D611C94EC}">
  <dimension ref="A1:Y969"/>
  <sheetViews>
    <sheetView workbookViewId="0">
      <selection activeCell="F7" sqref="F7"/>
    </sheetView>
  </sheetViews>
  <sheetFormatPr baseColWidth="10" defaultColWidth="14.453125" defaultRowHeight="14.5" x14ac:dyDescent="0.35"/>
  <cols>
    <col min="1" max="1" width="17.1796875" customWidth="1"/>
    <col min="2" max="2" width="16.1796875" customWidth="1"/>
    <col min="3" max="3" width="3" customWidth="1"/>
    <col min="4" max="4" width="36.7265625" customWidth="1"/>
    <col min="5" max="5" width="15.7265625" customWidth="1"/>
    <col min="6" max="14" width="11.453125" customWidth="1"/>
    <col min="15" max="25" width="10" customWidth="1"/>
  </cols>
  <sheetData>
    <row r="1" spans="1:25" ht="12.75" customHeight="1" x14ac:dyDescent="0.35">
      <c r="A1" s="162" t="s">
        <v>0</v>
      </c>
      <c r="B1" s="157"/>
      <c r="C1" s="157"/>
      <c r="D1" s="157"/>
      <c r="E1" s="1"/>
      <c r="F1" s="2"/>
      <c r="G1" s="2"/>
      <c r="H1" s="3"/>
      <c r="I1" s="3"/>
      <c r="J1" s="3"/>
      <c r="K1" s="3"/>
      <c r="L1" s="3"/>
      <c r="M1" s="3"/>
      <c r="N1" s="3"/>
      <c r="O1" s="3"/>
      <c r="P1" s="3"/>
      <c r="Q1" s="3"/>
      <c r="R1" s="3"/>
      <c r="S1" s="3"/>
      <c r="T1" s="3"/>
      <c r="U1" s="3"/>
      <c r="V1" s="3"/>
      <c r="W1" s="3"/>
      <c r="X1" s="3"/>
      <c r="Y1" s="3"/>
    </row>
    <row r="2" spans="1:25" ht="12.75" customHeight="1" x14ac:dyDescent="0.35">
      <c r="A2" s="162" t="s">
        <v>1</v>
      </c>
      <c r="B2" s="157"/>
      <c r="C2" s="157"/>
      <c r="D2" s="157"/>
      <c r="E2" s="1"/>
      <c r="F2" s="2"/>
      <c r="G2" s="2"/>
      <c r="H2" s="3"/>
      <c r="I2" s="3"/>
      <c r="J2" s="3"/>
      <c r="K2" s="3"/>
      <c r="L2" s="3"/>
      <c r="M2" s="3"/>
      <c r="N2" s="4">
        <v>2016</v>
      </c>
      <c r="O2" s="3"/>
      <c r="P2" s="3"/>
      <c r="Q2" s="3"/>
      <c r="R2" s="3"/>
      <c r="S2" s="3"/>
      <c r="T2" s="3"/>
      <c r="U2" s="3"/>
      <c r="V2" s="3"/>
      <c r="W2" s="3"/>
      <c r="X2" s="3"/>
      <c r="Y2" s="3"/>
    </row>
    <row r="3" spans="1:25" ht="12.75" customHeight="1" x14ac:dyDescent="0.35">
      <c r="A3" s="1"/>
      <c r="B3" s="1"/>
      <c r="C3" s="1"/>
      <c r="D3" s="1"/>
      <c r="E3" s="1"/>
      <c r="F3" s="2"/>
      <c r="G3" s="2"/>
      <c r="H3" s="3"/>
      <c r="I3" s="3"/>
      <c r="J3" s="3"/>
      <c r="K3" s="3"/>
      <c r="L3" s="3"/>
      <c r="M3" s="3"/>
      <c r="N3" s="3"/>
      <c r="O3" s="3"/>
      <c r="P3" s="3"/>
      <c r="Q3" s="3"/>
      <c r="R3" s="3"/>
      <c r="S3" s="3"/>
      <c r="T3" s="3"/>
      <c r="U3" s="3"/>
      <c r="V3" s="3"/>
      <c r="W3" s="3"/>
      <c r="X3" s="3"/>
      <c r="Y3" s="3"/>
    </row>
    <row r="4" spans="1:25" ht="13.5" customHeight="1" thickBot="1" x14ac:dyDescent="0.4">
      <c r="A4" s="5"/>
      <c r="B4" s="1"/>
      <c r="C4" s="1"/>
      <c r="D4" s="1"/>
      <c r="E4" s="1"/>
      <c r="F4" s="2"/>
      <c r="G4" s="2"/>
      <c r="H4" s="3"/>
      <c r="I4" s="3"/>
      <c r="J4" s="3"/>
      <c r="K4" s="3"/>
      <c r="L4" s="3"/>
      <c r="M4" s="3"/>
      <c r="N4" s="3"/>
      <c r="O4" s="3"/>
      <c r="P4" s="3"/>
      <c r="Q4" s="3"/>
      <c r="R4" s="3"/>
      <c r="S4" s="3"/>
      <c r="T4" s="3"/>
      <c r="U4" s="3"/>
      <c r="V4" s="3"/>
      <c r="W4" s="3"/>
      <c r="X4" s="3"/>
      <c r="Y4" s="3"/>
    </row>
    <row r="5" spans="1:25" ht="13.5" customHeight="1" thickBot="1" x14ac:dyDescent="0.4">
      <c r="A5" s="156" t="s">
        <v>2</v>
      </c>
      <c r="B5" s="157"/>
      <c r="C5" s="5"/>
      <c r="D5" s="6" t="s">
        <v>3</v>
      </c>
      <c r="E5" s="1"/>
      <c r="F5" s="2"/>
      <c r="G5" s="2"/>
      <c r="H5" s="3"/>
      <c r="I5" s="3"/>
      <c r="J5" s="3"/>
      <c r="K5" s="3"/>
      <c r="L5" s="3"/>
      <c r="M5" s="3"/>
      <c r="N5" s="3"/>
      <c r="O5" s="3"/>
      <c r="P5" s="3"/>
      <c r="Q5" s="3"/>
      <c r="R5" s="3"/>
      <c r="S5" s="3"/>
      <c r="T5" s="3"/>
      <c r="U5" s="3"/>
      <c r="V5" s="3"/>
      <c r="W5" s="3"/>
      <c r="X5" s="3"/>
      <c r="Y5" s="3"/>
    </row>
    <row r="6" spans="1:25" ht="13.5" customHeight="1" thickBot="1" x14ac:dyDescent="0.4">
      <c r="A6" s="7"/>
      <c r="B6" s="7"/>
      <c r="C6" s="5"/>
      <c r="D6" s="8"/>
      <c r="E6" s="1"/>
      <c r="F6" s="2"/>
      <c r="G6" s="2"/>
      <c r="H6" s="3"/>
      <c r="I6" s="3"/>
      <c r="J6" s="3"/>
      <c r="K6" s="3"/>
      <c r="L6" s="3"/>
      <c r="M6" s="3"/>
      <c r="N6" s="3"/>
      <c r="O6" s="3"/>
      <c r="P6" s="3"/>
      <c r="Q6" s="3"/>
      <c r="R6" s="3"/>
      <c r="S6" s="3"/>
      <c r="T6" s="3"/>
      <c r="U6" s="3"/>
      <c r="V6" s="3"/>
      <c r="W6" s="3"/>
      <c r="X6" s="3"/>
      <c r="Y6" s="3"/>
    </row>
    <row r="7" spans="1:25" ht="13.5" customHeight="1" thickBot="1" x14ac:dyDescent="0.4">
      <c r="A7" s="156" t="s">
        <v>4</v>
      </c>
      <c r="B7" s="157"/>
      <c r="C7" s="5"/>
      <c r="D7" s="6">
        <v>2022</v>
      </c>
      <c r="E7" s="1"/>
      <c r="F7" s="2"/>
      <c r="G7" s="2"/>
      <c r="H7" s="3"/>
      <c r="I7" s="3"/>
      <c r="J7" s="3"/>
      <c r="K7" s="3"/>
      <c r="L7" s="3"/>
      <c r="M7" s="3"/>
      <c r="N7" s="3"/>
      <c r="O7" s="3"/>
      <c r="P7" s="3"/>
      <c r="Q7" s="3"/>
      <c r="R7" s="3"/>
      <c r="S7" s="3"/>
      <c r="T7" s="3"/>
      <c r="U7" s="3"/>
      <c r="V7" s="3"/>
      <c r="W7" s="3"/>
      <c r="X7" s="3"/>
      <c r="Y7" s="3"/>
    </row>
    <row r="8" spans="1:25" ht="12.75" customHeight="1" x14ac:dyDescent="0.35">
      <c r="A8" s="9"/>
      <c r="B8" s="1"/>
      <c r="C8" s="1"/>
      <c r="D8" s="1"/>
      <c r="E8" s="1"/>
      <c r="F8" s="2"/>
      <c r="G8" s="2"/>
      <c r="H8" s="3"/>
      <c r="I8" s="3"/>
      <c r="J8" s="3"/>
      <c r="K8" s="3"/>
      <c r="L8" s="3"/>
      <c r="M8" s="3"/>
      <c r="N8" s="3"/>
      <c r="O8" s="3"/>
      <c r="P8" s="3"/>
      <c r="Q8" s="3"/>
      <c r="R8" s="3"/>
      <c r="S8" s="3"/>
      <c r="T8" s="3"/>
      <c r="U8" s="3"/>
      <c r="V8" s="3"/>
      <c r="W8" s="3"/>
      <c r="X8" s="3"/>
      <c r="Y8" s="3"/>
    </row>
    <row r="9" spans="1:25" ht="12.75" customHeight="1" x14ac:dyDescent="0.35">
      <c r="A9" s="156" t="s">
        <v>5</v>
      </c>
      <c r="B9" s="157"/>
      <c r="C9" s="5"/>
      <c r="D9" s="2"/>
      <c r="E9" s="1"/>
      <c r="F9" s="2"/>
      <c r="G9" s="3"/>
      <c r="H9" s="3"/>
      <c r="I9" s="3"/>
      <c r="J9" s="3"/>
      <c r="K9" s="3"/>
      <c r="L9" s="3"/>
      <c r="M9" s="3"/>
      <c r="N9" s="3"/>
      <c r="O9" s="3"/>
      <c r="P9" s="3"/>
      <c r="Q9" s="3"/>
      <c r="R9" s="3"/>
      <c r="S9" s="3"/>
      <c r="T9" s="3"/>
      <c r="U9" s="3"/>
      <c r="V9" s="3"/>
      <c r="W9" s="3"/>
      <c r="X9" s="3"/>
      <c r="Y9" s="3"/>
    </row>
    <row r="10" spans="1:25" ht="13.5" customHeight="1" thickBot="1" x14ac:dyDescent="0.4">
      <c r="A10" s="5"/>
      <c r="B10" s="2"/>
      <c r="C10" s="5"/>
      <c r="D10" s="2"/>
      <c r="E10" s="3"/>
      <c r="F10" s="3"/>
      <c r="G10" s="3"/>
      <c r="H10" s="3"/>
      <c r="I10" s="3"/>
      <c r="J10" s="3"/>
      <c r="K10" s="3"/>
      <c r="L10" s="3"/>
      <c r="M10" s="3"/>
      <c r="N10" s="3"/>
      <c r="O10" s="3"/>
      <c r="P10" s="3"/>
      <c r="Q10" s="3"/>
      <c r="R10" s="3"/>
      <c r="S10" s="3"/>
      <c r="T10" s="3"/>
      <c r="U10" s="3"/>
      <c r="V10" s="3"/>
      <c r="W10" s="3"/>
      <c r="X10" s="3"/>
      <c r="Y10" s="3"/>
    </row>
    <row r="11" spans="1:25" ht="31.5" customHeight="1" thickBot="1" x14ac:dyDescent="0.4">
      <c r="A11" s="155" t="s">
        <v>6</v>
      </c>
      <c r="B11" s="154"/>
      <c r="C11" s="5"/>
      <c r="D11" s="161" t="s">
        <v>261</v>
      </c>
      <c r="E11" s="161"/>
      <c r="F11" s="161"/>
      <c r="G11" s="161"/>
      <c r="H11" s="3"/>
      <c r="I11" s="3"/>
      <c r="J11" s="3"/>
      <c r="K11" s="3"/>
      <c r="L11" s="3"/>
      <c r="M11" s="3"/>
      <c r="N11" s="3"/>
      <c r="O11" s="3"/>
      <c r="P11" s="3"/>
      <c r="Q11" s="3"/>
      <c r="R11" s="3"/>
      <c r="S11" s="3"/>
      <c r="T11" s="3"/>
      <c r="U11" s="3"/>
      <c r="V11" s="3"/>
      <c r="W11" s="3"/>
      <c r="X11" s="3"/>
      <c r="Y11" s="3"/>
    </row>
    <row r="12" spans="1:25" ht="15.75" customHeight="1" thickBot="1" x14ac:dyDescent="0.4">
      <c r="A12" s="10"/>
      <c r="B12" s="5"/>
      <c r="C12" s="5"/>
      <c r="D12" s="10"/>
      <c r="E12" s="10"/>
      <c r="F12" s="5"/>
      <c r="G12" s="5"/>
      <c r="H12" s="5"/>
      <c r="I12" s="5"/>
      <c r="J12" s="5"/>
      <c r="K12" s="5"/>
      <c r="L12" s="5"/>
      <c r="M12" s="5"/>
      <c r="N12" s="5"/>
      <c r="O12" s="5"/>
      <c r="P12" s="5"/>
      <c r="Q12" s="5"/>
      <c r="R12" s="5"/>
      <c r="S12" s="5"/>
      <c r="T12" s="5"/>
      <c r="U12" s="5"/>
      <c r="V12" s="5"/>
      <c r="W12" s="5"/>
      <c r="X12" s="5"/>
      <c r="Y12" s="5"/>
    </row>
    <row r="13" spans="1:25" ht="19.5" customHeight="1" thickBot="1" x14ac:dyDescent="0.4">
      <c r="A13" s="155" t="s">
        <v>7</v>
      </c>
      <c r="B13" s="154"/>
      <c r="C13" s="5"/>
      <c r="D13" s="161" t="s">
        <v>8</v>
      </c>
      <c r="E13" s="161"/>
      <c r="F13" s="161"/>
      <c r="G13" s="161"/>
      <c r="H13" s="3"/>
      <c r="I13" s="3"/>
      <c r="J13" s="3"/>
      <c r="K13" s="3"/>
      <c r="L13" s="3"/>
      <c r="M13" s="3"/>
      <c r="N13" s="3"/>
      <c r="O13" s="3"/>
      <c r="P13" s="3"/>
      <c r="Q13" s="3"/>
      <c r="R13" s="3"/>
      <c r="S13" s="3"/>
      <c r="T13" s="3"/>
      <c r="U13" s="3"/>
      <c r="V13" s="3"/>
      <c r="W13" s="3"/>
      <c r="X13" s="3"/>
      <c r="Y13" s="3"/>
    </row>
    <row r="14" spans="1:25" ht="15.75" customHeight="1" thickBot="1" x14ac:dyDescent="0.4">
      <c r="A14" s="10"/>
      <c r="B14" s="3"/>
      <c r="C14" s="5"/>
      <c r="D14" s="10"/>
      <c r="E14" s="10"/>
      <c r="F14" s="3"/>
      <c r="G14" s="3"/>
      <c r="H14" s="3"/>
      <c r="I14" s="3"/>
      <c r="J14" s="3"/>
      <c r="K14" s="3"/>
      <c r="L14" s="3"/>
      <c r="M14" s="3"/>
      <c r="N14" s="3"/>
      <c r="O14" s="3"/>
      <c r="P14" s="3"/>
      <c r="Q14" s="3"/>
      <c r="R14" s="3"/>
      <c r="S14" s="3"/>
      <c r="T14" s="3"/>
      <c r="U14" s="3"/>
      <c r="V14" s="3"/>
      <c r="W14" s="3"/>
      <c r="X14" s="3"/>
      <c r="Y14" s="3"/>
    </row>
    <row r="15" spans="1:25" ht="31.5" customHeight="1" thickBot="1" x14ac:dyDescent="0.4">
      <c r="A15" s="155" t="s">
        <v>9</v>
      </c>
      <c r="B15" s="154"/>
      <c r="C15" s="11">
        <v>1</v>
      </c>
      <c r="D15" s="161" t="s">
        <v>10</v>
      </c>
      <c r="E15" s="161"/>
      <c r="F15" s="161"/>
      <c r="G15" s="161"/>
      <c r="H15" s="3"/>
      <c r="I15" s="3"/>
      <c r="J15" s="3"/>
      <c r="K15" s="3"/>
      <c r="L15" s="3"/>
      <c r="M15" s="3"/>
      <c r="N15" s="3"/>
      <c r="O15" s="3"/>
      <c r="P15" s="3"/>
      <c r="Q15" s="3"/>
      <c r="R15" s="3"/>
      <c r="S15" s="3"/>
      <c r="T15" s="3"/>
      <c r="U15" s="3"/>
      <c r="V15" s="3"/>
      <c r="W15" s="3"/>
      <c r="X15" s="3"/>
      <c r="Y15" s="3"/>
    </row>
    <row r="16" spans="1:25" ht="40.5" customHeight="1" x14ac:dyDescent="0.35">
      <c r="A16" s="10"/>
      <c r="B16" s="10"/>
      <c r="C16" s="11">
        <v>2</v>
      </c>
      <c r="D16" s="161" t="s">
        <v>11</v>
      </c>
      <c r="E16" s="161"/>
      <c r="F16" s="161"/>
      <c r="G16" s="161"/>
      <c r="H16" s="3"/>
      <c r="I16" s="3"/>
      <c r="J16" s="3"/>
      <c r="K16" s="3"/>
      <c r="L16" s="3"/>
      <c r="M16" s="3"/>
      <c r="N16" s="3"/>
      <c r="O16" s="3"/>
      <c r="P16" s="3"/>
      <c r="Q16" s="3"/>
      <c r="R16" s="3"/>
      <c r="S16" s="3"/>
      <c r="T16" s="3"/>
      <c r="U16" s="3"/>
      <c r="V16" s="3"/>
      <c r="W16" s="3"/>
      <c r="X16" s="3"/>
      <c r="Y16" s="3"/>
    </row>
    <row r="17" spans="1:25" ht="26.5" customHeight="1" x14ac:dyDescent="0.35">
      <c r="A17" s="10"/>
      <c r="B17" s="10"/>
      <c r="C17" s="11">
        <v>3</v>
      </c>
      <c r="D17" s="161" t="s">
        <v>12</v>
      </c>
      <c r="E17" s="161"/>
      <c r="F17" s="161"/>
      <c r="G17" s="161"/>
      <c r="H17" s="3"/>
      <c r="I17" s="3"/>
      <c r="J17" s="3"/>
      <c r="K17" s="3"/>
      <c r="L17" s="3"/>
      <c r="M17" s="3"/>
      <c r="N17" s="3"/>
      <c r="O17" s="3"/>
      <c r="P17" s="3"/>
      <c r="Q17" s="3"/>
      <c r="R17" s="3"/>
      <c r="S17" s="3"/>
      <c r="T17" s="3"/>
      <c r="U17" s="3"/>
      <c r="V17" s="3"/>
      <c r="W17" s="3"/>
      <c r="X17" s="3"/>
      <c r="Y17" s="3"/>
    </row>
    <row r="18" spans="1:25" ht="31.5" customHeight="1" x14ac:dyDescent="0.35">
      <c r="A18" s="10"/>
      <c r="B18" s="10"/>
      <c r="C18" s="11">
        <v>4</v>
      </c>
      <c r="D18" s="161" t="s">
        <v>13</v>
      </c>
      <c r="E18" s="161"/>
      <c r="F18" s="161"/>
      <c r="G18" s="161"/>
      <c r="H18" s="3"/>
      <c r="I18" s="3"/>
      <c r="J18" s="3"/>
      <c r="K18" s="3"/>
      <c r="L18" s="3"/>
      <c r="M18" s="3"/>
      <c r="N18" s="3"/>
      <c r="O18" s="3"/>
      <c r="P18" s="3"/>
      <c r="Q18" s="3"/>
      <c r="R18" s="3"/>
      <c r="S18" s="3"/>
      <c r="T18" s="3"/>
      <c r="U18" s="3"/>
      <c r="V18" s="3"/>
      <c r="W18" s="3"/>
      <c r="X18" s="3"/>
      <c r="Y18" s="3"/>
    </row>
    <row r="19" spans="1:25" ht="19.5" customHeight="1" x14ac:dyDescent="0.35">
      <c r="A19" s="10"/>
      <c r="B19" s="10"/>
      <c r="C19" s="11">
        <v>5</v>
      </c>
      <c r="D19" s="161" t="s">
        <v>14</v>
      </c>
      <c r="E19" s="161"/>
      <c r="F19" s="161"/>
      <c r="G19" s="161"/>
      <c r="H19" s="3"/>
      <c r="I19" s="3"/>
      <c r="J19" s="3"/>
      <c r="K19" s="3"/>
      <c r="L19" s="3"/>
      <c r="M19" s="3"/>
      <c r="N19" s="3"/>
      <c r="O19" s="3"/>
      <c r="P19" s="3"/>
      <c r="Q19" s="3"/>
      <c r="R19" s="3"/>
      <c r="S19" s="3"/>
      <c r="T19" s="3"/>
      <c r="U19" s="3"/>
      <c r="V19" s="3"/>
      <c r="W19" s="3"/>
      <c r="X19" s="3"/>
      <c r="Y19" s="3"/>
    </row>
    <row r="20" spans="1:25" ht="29.15" customHeight="1" x14ac:dyDescent="0.35">
      <c r="A20" s="10"/>
      <c r="B20" s="10"/>
      <c r="C20" s="11">
        <v>6</v>
      </c>
      <c r="D20" s="161" t="s">
        <v>15</v>
      </c>
      <c r="E20" s="161"/>
      <c r="F20" s="161"/>
      <c r="G20" s="161"/>
      <c r="H20" s="3"/>
      <c r="I20" s="3"/>
      <c r="J20" s="3"/>
      <c r="K20" s="3"/>
      <c r="L20" s="3"/>
      <c r="M20" s="3"/>
      <c r="N20" s="3"/>
      <c r="O20" s="3"/>
      <c r="P20" s="3"/>
      <c r="Q20" s="3"/>
      <c r="R20" s="3"/>
      <c r="S20" s="3"/>
      <c r="T20" s="3"/>
      <c r="U20" s="3"/>
      <c r="V20" s="3"/>
      <c r="W20" s="3"/>
      <c r="X20" s="3"/>
      <c r="Y20" s="3"/>
    </row>
    <row r="21" spans="1:25" ht="17.149999999999999" customHeight="1" x14ac:dyDescent="0.35">
      <c r="A21" s="10"/>
      <c r="B21" s="10"/>
      <c r="C21" s="11">
        <v>7</v>
      </c>
      <c r="D21" s="161" t="s">
        <v>16</v>
      </c>
      <c r="E21" s="161"/>
      <c r="F21" s="161"/>
      <c r="G21" s="161"/>
      <c r="H21" s="3"/>
      <c r="I21" s="3"/>
      <c r="J21" s="3"/>
      <c r="K21" s="3"/>
      <c r="L21" s="3"/>
      <c r="M21" s="3"/>
      <c r="N21" s="3"/>
      <c r="O21" s="3"/>
      <c r="P21" s="3"/>
      <c r="Q21" s="3"/>
      <c r="R21" s="3"/>
      <c r="S21" s="3"/>
      <c r="T21" s="3"/>
      <c r="U21" s="3"/>
      <c r="V21" s="3"/>
      <c r="W21" s="3"/>
      <c r="X21" s="3"/>
      <c r="Y21" s="3"/>
    </row>
    <row r="22" spans="1:25" ht="31.5" customHeight="1" x14ac:dyDescent="0.35">
      <c r="A22" s="10"/>
      <c r="B22" s="10"/>
      <c r="C22" s="11">
        <v>8</v>
      </c>
      <c r="D22" s="161" t="s">
        <v>17</v>
      </c>
      <c r="E22" s="161"/>
      <c r="F22" s="161"/>
      <c r="G22" s="161"/>
      <c r="H22" s="3"/>
      <c r="I22" s="3"/>
      <c r="J22" s="3"/>
      <c r="K22" s="3"/>
      <c r="L22" s="3"/>
      <c r="M22" s="3"/>
      <c r="N22" s="3"/>
      <c r="O22" s="3"/>
      <c r="P22" s="3"/>
      <c r="Q22" s="3"/>
      <c r="R22" s="3"/>
      <c r="S22" s="3"/>
      <c r="T22" s="3"/>
      <c r="U22" s="3"/>
      <c r="V22" s="3"/>
      <c r="W22" s="3"/>
      <c r="X22" s="3"/>
      <c r="Y22" s="3"/>
    </row>
    <row r="23" spans="1:25" ht="12.75" customHeight="1" x14ac:dyDescent="0.35">
      <c r="A23" s="12"/>
      <c r="B23" s="12"/>
      <c r="C23" s="12"/>
      <c r="D23" s="12"/>
      <c r="E23" s="12"/>
      <c r="F23" s="12"/>
      <c r="G23" s="2"/>
      <c r="H23" s="3"/>
      <c r="I23" s="3"/>
      <c r="J23" s="3"/>
      <c r="K23" s="3"/>
      <c r="L23" s="3"/>
      <c r="M23" s="3"/>
      <c r="N23" s="3"/>
      <c r="O23" s="3"/>
      <c r="P23" s="3"/>
      <c r="Q23" s="3"/>
      <c r="R23" s="3"/>
      <c r="S23" s="3"/>
      <c r="T23" s="3"/>
      <c r="U23" s="3"/>
      <c r="V23" s="3"/>
      <c r="W23" s="3"/>
      <c r="X23" s="3"/>
      <c r="Y23" s="3"/>
    </row>
    <row r="24" spans="1:25" ht="12.75" customHeight="1" x14ac:dyDescent="0.35">
      <c r="A24" s="156" t="s">
        <v>18</v>
      </c>
      <c r="B24" s="157"/>
      <c r="C24" s="12"/>
      <c r="D24" s="12"/>
      <c r="E24" s="12"/>
      <c r="F24" s="12"/>
      <c r="G24" s="12"/>
      <c r="H24" s="12"/>
      <c r="I24" s="12"/>
      <c r="J24" s="12"/>
      <c r="K24" s="12"/>
      <c r="L24" s="3"/>
      <c r="M24" s="3"/>
      <c r="N24" s="3"/>
      <c r="O24" s="3"/>
      <c r="P24" s="3"/>
      <c r="Q24" s="3"/>
      <c r="R24" s="3"/>
      <c r="S24" s="3"/>
      <c r="T24" s="3"/>
      <c r="U24" s="3"/>
      <c r="V24" s="3"/>
      <c r="W24" s="3"/>
      <c r="X24" s="3"/>
      <c r="Y24" s="3"/>
    </row>
    <row r="25" spans="1:25" ht="13.5" customHeight="1" x14ac:dyDescent="0.35">
      <c r="A25" s="7"/>
      <c r="B25" s="7"/>
      <c r="C25" s="12"/>
      <c r="D25" s="12"/>
      <c r="E25" s="12"/>
      <c r="F25" s="12"/>
      <c r="G25" s="12"/>
      <c r="H25" s="12"/>
      <c r="I25" s="12"/>
      <c r="J25" s="12"/>
      <c r="K25" s="12"/>
      <c r="L25" s="3"/>
      <c r="M25" s="3"/>
      <c r="N25" s="3"/>
      <c r="O25" s="3"/>
      <c r="P25" s="3"/>
      <c r="Q25" s="3"/>
      <c r="R25" s="3"/>
      <c r="S25" s="3"/>
      <c r="T25" s="3"/>
      <c r="U25" s="3"/>
      <c r="V25" s="3"/>
      <c r="W25" s="3"/>
      <c r="X25" s="3"/>
      <c r="Y25" s="3"/>
    </row>
    <row r="26" spans="1:25" ht="30" customHeight="1" x14ac:dyDescent="0.35">
      <c r="A26" s="3"/>
      <c r="B26" s="163" t="s">
        <v>19</v>
      </c>
      <c r="C26" s="163"/>
      <c r="D26" s="165" t="s">
        <v>20</v>
      </c>
      <c r="E26" s="166"/>
      <c r="F26" s="166"/>
      <c r="G26" s="166"/>
      <c r="H26" s="12"/>
      <c r="I26" s="12"/>
      <c r="J26" s="12"/>
      <c r="K26" s="12"/>
      <c r="L26" s="3"/>
      <c r="M26" s="3"/>
      <c r="N26" s="3"/>
      <c r="O26" s="3"/>
      <c r="P26" s="3"/>
      <c r="Q26" s="3"/>
      <c r="R26" s="3"/>
      <c r="S26" s="3"/>
      <c r="T26" s="3"/>
      <c r="U26" s="3"/>
      <c r="V26" s="3"/>
      <c r="W26" s="3"/>
      <c r="X26" s="3"/>
      <c r="Y26" s="3"/>
    </row>
    <row r="27" spans="1:25" ht="39" customHeight="1" x14ac:dyDescent="0.35">
      <c r="A27" s="11">
        <v>1</v>
      </c>
      <c r="B27" s="158" t="s">
        <v>21</v>
      </c>
      <c r="C27" s="158"/>
      <c r="D27" s="161" t="s">
        <v>22</v>
      </c>
      <c r="E27" s="161"/>
      <c r="F27" s="161"/>
      <c r="G27" s="161"/>
      <c r="H27" s="12"/>
      <c r="I27" s="12"/>
      <c r="J27" s="12"/>
      <c r="K27" s="12"/>
      <c r="L27" s="3"/>
      <c r="M27" s="3"/>
      <c r="N27" s="3"/>
      <c r="O27" s="3"/>
      <c r="P27" s="3"/>
      <c r="Q27" s="3"/>
      <c r="R27" s="3"/>
      <c r="S27" s="3"/>
      <c r="T27" s="3"/>
      <c r="U27" s="3"/>
      <c r="V27" s="3"/>
      <c r="W27" s="3"/>
      <c r="X27" s="3"/>
      <c r="Y27" s="3"/>
    </row>
    <row r="28" spans="1:25" ht="39" customHeight="1" x14ac:dyDescent="0.35">
      <c r="A28" s="11">
        <v>2</v>
      </c>
      <c r="B28" s="158" t="s">
        <v>23</v>
      </c>
      <c r="C28" s="158"/>
      <c r="D28" s="161" t="s">
        <v>24</v>
      </c>
      <c r="E28" s="161"/>
      <c r="F28" s="161"/>
      <c r="G28" s="161"/>
      <c r="H28" s="12"/>
      <c r="I28" s="12"/>
      <c r="J28" s="12"/>
      <c r="K28" s="12"/>
      <c r="L28" s="3"/>
      <c r="M28" s="3"/>
      <c r="N28" s="3"/>
      <c r="O28" s="3"/>
      <c r="P28" s="3"/>
      <c r="Q28" s="3"/>
      <c r="R28" s="3"/>
      <c r="S28" s="3"/>
      <c r="T28" s="3"/>
      <c r="U28" s="3"/>
      <c r="V28" s="3"/>
      <c r="W28" s="3"/>
      <c r="X28" s="3"/>
      <c r="Y28" s="3"/>
    </row>
    <row r="29" spans="1:25" ht="54.65" customHeight="1" x14ac:dyDescent="0.35">
      <c r="A29" s="11">
        <v>3</v>
      </c>
      <c r="B29" s="158" t="s">
        <v>25</v>
      </c>
      <c r="C29" s="158"/>
      <c r="D29" s="161" t="s">
        <v>26</v>
      </c>
      <c r="E29" s="161"/>
      <c r="F29" s="161"/>
      <c r="G29" s="161"/>
      <c r="H29" s="12"/>
      <c r="I29" s="12"/>
      <c r="J29" s="12"/>
      <c r="K29" s="12"/>
      <c r="L29" s="3"/>
      <c r="M29" s="3"/>
      <c r="N29" s="3"/>
      <c r="O29" s="3"/>
      <c r="P29" s="3"/>
      <c r="Q29" s="3"/>
      <c r="R29" s="3"/>
      <c r="S29" s="3"/>
      <c r="T29" s="3"/>
      <c r="U29" s="3"/>
      <c r="V29" s="3"/>
      <c r="W29" s="3"/>
      <c r="X29" s="3"/>
      <c r="Y29" s="3"/>
    </row>
    <row r="30" spans="1:25" ht="39" customHeight="1" x14ac:dyDescent="0.35">
      <c r="A30" s="11">
        <v>4</v>
      </c>
      <c r="B30" s="158" t="s">
        <v>27</v>
      </c>
      <c r="C30" s="158"/>
      <c r="D30" s="161" t="s">
        <v>28</v>
      </c>
      <c r="E30" s="161"/>
      <c r="F30" s="161"/>
      <c r="G30" s="161"/>
      <c r="H30" s="12"/>
      <c r="I30" s="12"/>
      <c r="J30" s="12"/>
      <c r="K30" s="12"/>
      <c r="L30" s="3"/>
      <c r="M30" s="3"/>
      <c r="N30" s="3"/>
      <c r="O30" s="3"/>
      <c r="P30" s="3"/>
      <c r="Q30" s="3"/>
      <c r="R30" s="3"/>
      <c r="S30" s="3"/>
      <c r="T30" s="3"/>
      <c r="U30" s="3"/>
      <c r="V30" s="3"/>
      <c r="W30" s="3"/>
      <c r="X30" s="3"/>
      <c r="Y30" s="3"/>
    </row>
    <row r="31" spans="1:25" ht="39" customHeight="1" x14ac:dyDescent="0.35">
      <c r="A31" s="11">
        <v>5</v>
      </c>
      <c r="B31" s="158" t="s">
        <v>29</v>
      </c>
      <c r="C31" s="158"/>
      <c r="D31" s="161" t="s">
        <v>30</v>
      </c>
      <c r="E31" s="161"/>
      <c r="F31" s="161"/>
      <c r="G31" s="161"/>
      <c r="H31" s="12"/>
      <c r="I31" s="12"/>
      <c r="J31" s="12"/>
      <c r="K31" s="12"/>
      <c r="L31" s="3"/>
      <c r="M31" s="3"/>
      <c r="N31" s="3"/>
      <c r="O31" s="3"/>
      <c r="P31" s="3"/>
      <c r="Q31" s="3"/>
      <c r="R31" s="3"/>
      <c r="S31" s="3"/>
      <c r="T31" s="3"/>
      <c r="U31" s="3"/>
      <c r="V31" s="3"/>
      <c r="W31" s="3"/>
      <c r="X31" s="3"/>
      <c r="Y31" s="3"/>
    </row>
    <row r="32" spans="1:25" ht="39" customHeight="1" x14ac:dyDescent="0.35">
      <c r="A32" s="11">
        <v>6</v>
      </c>
      <c r="B32" s="158" t="s">
        <v>31</v>
      </c>
      <c r="C32" s="158"/>
      <c r="D32" s="161" t="s">
        <v>32</v>
      </c>
      <c r="E32" s="161"/>
      <c r="F32" s="161"/>
      <c r="G32" s="161"/>
      <c r="H32" s="12"/>
      <c r="I32" s="12"/>
      <c r="J32" s="12"/>
      <c r="K32" s="12"/>
      <c r="L32" s="3"/>
      <c r="M32" s="3"/>
      <c r="N32" s="3"/>
      <c r="O32" s="3"/>
      <c r="P32" s="3"/>
      <c r="Q32" s="3"/>
      <c r="R32" s="3"/>
      <c r="S32" s="3"/>
      <c r="T32" s="3"/>
      <c r="U32" s="3"/>
      <c r="V32" s="3"/>
      <c r="W32" s="3"/>
      <c r="X32" s="3"/>
      <c r="Y32" s="3"/>
    </row>
    <row r="33" spans="1:25" ht="12.75" customHeight="1" x14ac:dyDescent="0.35">
      <c r="A33" s="12"/>
      <c r="B33" s="12"/>
      <c r="C33" s="12"/>
      <c r="E33" s="12"/>
      <c r="F33" s="2"/>
      <c r="G33" s="2"/>
      <c r="H33" s="3"/>
      <c r="I33" s="3"/>
      <c r="J33" s="3"/>
      <c r="K33" s="3"/>
      <c r="L33" s="3"/>
      <c r="M33" s="3"/>
      <c r="N33" s="3"/>
      <c r="O33" s="3"/>
      <c r="P33" s="3"/>
      <c r="Q33" s="3"/>
      <c r="R33" s="3"/>
      <c r="S33" s="3"/>
      <c r="T33" s="3"/>
      <c r="U33" s="3"/>
      <c r="V33" s="3"/>
      <c r="W33" s="3"/>
      <c r="X33" s="3"/>
      <c r="Y33" s="3"/>
    </row>
    <row r="34" spans="1:25" ht="12.75" customHeight="1" x14ac:dyDescent="0.35">
      <c r="A34" s="156" t="s">
        <v>33</v>
      </c>
      <c r="B34" s="157"/>
      <c r="C34" s="3"/>
      <c r="D34" s="3"/>
      <c r="E34" s="3"/>
      <c r="F34" s="2"/>
      <c r="G34" s="2"/>
      <c r="H34" s="3"/>
      <c r="I34" s="3"/>
      <c r="J34" s="3"/>
      <c r="K34" s="3"/>
      <c r="L34" s="3"/>
      <c r="M34" s="3"/>
      <c r="N34" s="3"/>
      <c r="O34" s="3"/>
      <c r="P34" s="3"/>
      <c r="Q34" s="3"/>
      <c r="R34" s="3"/>
      <c r="S34" s="3"/>
      <c r="T34" s="3"/>
      <c r="U34" s="3"/>
      <c r="V34" s="3"/>
      <c r="W34" s="3"/>
      <c r="X34" s="3"/>
      <c r="Y34" s="3"/>
    </row>
    <row r="35" spans="1:25" ht="13.5" customHeight="1" x14ac:dyDescent="0.35">
      <c r="A35" s="3"/>
      <c r="B35" s="3"/>
      <c r="C35" s="3"/>
      <c r="D35" s="3"/>
      <c r="E35" s="3"/>
      <c r="F35" s="2"/>
      <c r="G35" s="2"/>
      <c r="H35" s="3"/>
      <c r="I35" s="3"/>
      <c r="J35" s="3"/>
      <c r="K35" s="3"/>
      <c r="L35" s="3"/>
      <c r="M35" s="3"/>
      <c r="N35" s="3"/>
      <c r="O35" s="3"/>
      <c r="P35" s="3"/>
      <c r="Q35" s="3"/>
      <c r="R35" s="3"/>
      <c r="S35" s="3"/>
      <c r="T35" s="3"/>
      <c r="U35" s="3"/>
      <c r="V35" s="3"/>
      <c r="W35" s="3"/>
      <c r="X35" s="3"/>
      <c r="Y35" s="3"/>
    </row>
    <row r="36" spans="1:25" ht="42.65" customHeight="1" x14ac:dyDescent="0.35">
      <c r="A36" s="164" t="s">
        <v>34</v>
      </c>
      <c r="B36" s="164"/>
      <c r="C36" s="164"/>
      <c r="D36" s="164"/>
      <c r="E36" s="164"/>
      <c r="F36" s="164"/>
      <c r="G36" s="164"/>
      <c r="H36" s="3"/>
      <c r="I36" s="3"/>
      <c r="J36" s="3"/>
      <c r="K36" s="3"/>
      <c r="L36" s="3"/>
      <c r="M36" s="3"/>
      <c r="N36" s="3"/>
      <c r="O36" s="3"/>
      <c r="P36" s="3"/>
      <c r="Q36" s="3"/>
      <c r="R36" s="3"/>
      <c r="S36" s="3"/>
      <c r="T36" s="3"/>
      <c r="U36" s="3"/>
      <c r="V36" s="3"/>
      <c r="W36" s="3"/>
      <c r="X36" s="3"/>
      <c r="Y36" s="3"/>
    </row>
    <row r="37" spans="1:25" ht="24" customHeight="1" thickBot="1" x14ac:dyDescent="0.4">
      <c r="A37" s="3"/>
      <c r="B37" s="3"/>
      <c r="C37" s="3"/>
      <c r="D37" s="3"/>
      <c r="E37" s="3"/>
      <c r="F37" s="3"/>
      <c r="G37" s="2"/>
      <c r="H37" s="3"/>
      <c r="I37" s="3"/>
      <c r="J37" s="3"/>
      <c r="K37" s="3"/>
      <c r="L37" s="3"/>
      <c r="M37" s="3"/>
      <c r="N37" s="3"/>
      <c r="O37" s="3"/>
      <c r="P37" s="3"/>
      <c r="Q37" s="3"/>
      <c r="R37" s="3"/>
      <c r="S37" s="3"/>
      <c r="T37" s="3"/>
      <c r="U37" s="3"/>
      <c r="V37" s="3"/>
      <c r="W37" s="3"/>
      <c r="X37" s="3"/>
      <c r="Y37" s="3"/>
    </row>
    <row r="38" spans="1:25" ht="14.25" customHeight="1" thickBot="1" x14ac:dyDescent="0.4">
      <c r="A38" s="13" t="s">
        <v>35</v>
      </c>
      <c r="B38" s="159" t="s">
        <v>36</v>
      </c>
      <c r="C38" s="160"/>
      <c r="D38" s="160"/>
      <c r="E38" s="3"/>
      <c r="F38" s="3"/>
      <c r="G38" s="3"/>
      <c r="H38" s="3"/>
      <c r="I38" s="3"/>
      <c r="J38" s="3"/>
      <c r="K38" s="3"/>
      <c r="L38" s="3"/>
      <c r="M38" s="3"/>
      <c r="N38" s="3"/>
      <c r="O38" s="3"/>
      <c r="P38" s="3"/>
      <c r="Q38" s="3"/>
      <c r="R38" s="3"/>
      <c r="S38" s="3"/>
      <c r="T38" s="3"/>
      <c r="U38" s="3"/>
      <c r="V38" s="3"/>
      <c r="W38" s="3"/>
      <c r="X38" s="3"/>
      <c r="Y38" s="3"/>
    </row>
    <row r="39" spans="1:25" ht="14.25" customHeight="1" thickBot="1" x14ac:dyDescent="0.4">
      <c r="A39" s="13"/>
      <c r="B39" s="13"/>
      <c r="C39" s="13"/>
      <c r="D39" s="13"/>
      <c r="E39" s="3"/>
      <c r="F39" s="3"/>
      <c r="G39" s="3"/>
      <c r="H39" s="3"/>
      <c r="I39" s="3"/>
      <c r="J39" s="3"/>
      <c r="K39" s="3"/>
      <c r="L39" s="3"/>
      <c r="M39" s="3"/>
      <c r="N39" s="3"/>
      <c r="O39" s="3"/>
      <c r="P39" s="3"/>
      <c r="Q39" s="3"/>
      <c r="R39" s="3"/>
      <c r="S39" s="3"/>
      <c r="T39" s="3"/>
      <c r="U39" s="3"/>
      <c r="V39" s="3"/>
      <c r="W39" s="3"/>
      <c r="X39" s="3"/>
      <c r="Y39" s="3"/>
    </row>
    <row r="40" spans="1:25" ht="13.5" customHeight="1" thickBot="1" x14ac:dyDescent="0.4">
      <c r="A40" s="13" t="s">
        <v>37</v>
      </c>
      <c r="B40" s="153">
        <v>44685</v>
      </c>
      <c r="C40" s="154"/>
      <c r="D40" s="3"/>
      <c r="E40" s="3"/>
      <c r="F40" s="3"/>
      <c r="G40" s="3"/>
      <c r="H40" s="3"/>
      <c r="I40" s="3"/>
      <c r="J40" s="3"/>
      <c r="K40" s="3"/>
      <c r="L40" s="3"/>
      <c r="M40" s="3"/>
      <c r="N40" s="3"/>
      <c r="O40" s="3"/>
      <c r="P40" s="3"/>
      <c r="Q40" s="3"/>
      <c r="R40" s="3"/>
      <c r="S40" s="3"/>
      <c r="T40" s="3"/>
      <c r="U40" s="3"/>
      <c r="V40" s="3"/>
      <c r="W40" s="3"/>
      <c r="X40" s="3"/>
      <c r="Y40" s="3"/>
    </row>
    <row r="41" spans="1:25" ht="12.75" customHeight="1" x14ac:dyDescent="0.35">
      <c r="A41" s="3"/>
      <c r="B41" s="3"/>
      <c r="C41" s="3"/>
      <c r="D41" s="3"/>
      <c r="E41" s="3"/>
      <c r="F41" s="3"/>
      <c r="G41" s="2"/>
      <c r="H41" s="3"/>
      <c r="I41" s="3"/>
      <c r="J41" s="3"/>
      <c r="K41" s="3"/>
      <c r="L41" s="3"/>
      <c r="M41" s="3"/>
      <c r="N41" s="3"/>
      <c r="O41" s="3"/>
      <c r="P41" s="3"/>
      <c r="Q41" s="3"/>
      <c r="R41" s="3"/>
      <c r="S41" s="3"/>
      <c r="T41" s="3"/>
      <c r="U41" s="3"/>
      <c r="V41" s="3"/>
      <c r="W41" s="3"/>
      <c r="X41" s="3"/>
      <c r="Y41" s="3"/>
    </row>
    <row r="42" spans="1:25" ht="12.75" customHeight="1" x14ac:dyDescent="0.35">
      <c r="A42" s="3"/>
      <c r="B42" s="3"/>
      <c r="C42" s="3"/>
      <c r="D42" s="3"/>
      <c r="E42" s="3"/>
      <c r="F42" s="3"/>
      <c r="G42" s="2"/>
      <c r="H42" s="3"/>
      <c r="I42" s="3"/>
      <c r="J42" s="3"/>
      <c r="K42" s="3"/>
      <c r="L42" s="3"/>
      <c r="M42" s="3"/>
      <c r="N42" s="3"/>
      <c r="O42" s="3"/>
      <c r="P42" s="3"/>
      <c r="Q42" s="3"/>
      <c r="R42" s="3"/>
      <c r="S42" s="3"/>
      <c r="T42" s="3"/>
      <c r="U42" s="3"/>
      <c r="V42" s="3"/>
      <c r="W42" s="3"/>
      <c r="X42" s="3"/>
      <c r="Y42" s="3"/>
    </row>
    <row r="43" spans="1:25" ht="12.75" customHeight="1" x14ac:dyDescent="0.35">
      <c r="A43" s="3"/>
      <c r="B43" s="3"/>
      <c r="C43" s="3"/>
      <c r="D43" s="9"/>
      <c r="E43" s="3"/>
      <c r="F43" s="3"/>
      <c r="G43" s="2"/>
      <c r="H43" s="3"/>
      <c r="I43" s="3"/>
      <c r="J43" s="3"/>
      <c r="K43" s="3"/>
      <c r="L43" s="3"/>
      <c r="M43" s="3"/>
      <c r="N43" s="3"/>
      <c r="O43" s="3"/>
      <c r="P43" s="3"/>
      <c r="Q43" s="3"/>
      <c r="R43" s="3"/>
      <c r="S43" s="3"/>
      <c r="T43" s="3"/>
      <c r="U43" s="3"/>
      <c r="V43" s="3"/>
      <c r="W43" s="3"/>
      <c r="X43" s="3"/>
      <c r="Y43" s="3"/>
    </row>
    <row r="44" spans="1:25" ht="14.25" customHeight="1" x14ac:dyDescent="0.35">
      <c r="A44" s="14"/>
      <c r="B44" s="9"/>
      <c r="C44" s="9"/>
      <c r="D44" s="9"/>
      <c r="E44" s="12"/>
      <c r="F44" s="2"/>
      <c r="G44" s="2"/>
      <c r="H44" s="3"/>
      <c r="I44" s="3"/>
      <c r="J44" s="3"/>
      <c r="K44" s="3"/>
      <c r="L44" s="3"/>
      <c r="M44" s="3"/>
      <c r="N44" s="3"/>
      <c r="O44" s="3"/>
      <c r="P44" s="3"/>
      <c r="Q44" s="3"/>
      <c r="R44" s="3"/>
      <c r="S44" s="3"/>
      <c r="T44" s="3"/>
      <c r="U44" s="3"/>
      <c r="V44" s="3"/>
      <c r="W44" s="3"/>
      <c r="X44" s="3"/>
      <c r="Y44" s="3"/>
    </row>
    <row r="45" spans="1:25" ht="14.25" customHeight="1" x14ac:dyDescent="0.35">
      <c r="A45" s="14"/>
      <c r="B45" s="9"/>
      <c r="C45" s="9"/>
      <c r="D45" s="8"/>
      <c r="E45" s="12"/>
      <c r="F45" s="2"/>
      <c r="G45" s="2"/>
      <c r="H45" s="3"/>
      <c r="I45" s="3"/>
      <c r="J45" s="3"/>
      <c r="K45" s="3"/>
      <c r="L45" s="3"/>
      <c r="M45" s="3"/>
      <c r="N45" s="3"/>
      <c r="O45" s="3"/>
      <c r="P45" s="3"/>
      <c r="Q45" s="3"/>
      <c r="R45" s="3"/>
      <c r="S45" s="3"/>
      <c r="T45" s="3"/>
      <c r="U45" s="3"/>
      <c r="V45" s="3"/>
      <c r="W45" s="3"/>
      <c r="X45" s="3"/>
      <c r="Y45" s="3"/>
    </row>
    <row r="46" spans="1:25" ht="16.5" customHeight="1" x14ac:dyDescent="0.35">
      <c r="A46" s="8"/>
      <c r="B46" s="8"/>
      <c r="C46" s="8"/>
      <c r="D46" s="2"/>
      <c r="E46" s="8"/>
      <c r="F46" s="2"/>
      <c r="G46" s="2"/>
      <c r="H46" s="3"/>
      <c r="I46" s="3"/>
      <c r="J46" s="3"/>
      <c r="K46" s="3"/>
      <c r="L46" s="3"/>
      <c r="M46" s="3"/>
      <c r="N46" s="3"/>
      <c r="O46" s="3"/>
      <c r="P46" s="3"/>
      <c r="Q46" s="3"/>
      <c r="R46" s="3"/>
      <c r="S46" s="3"/>
      <c r="T46" s="3"/>
      <c r="U46" s="3"/>
      <c r="V46" s="3"/>
      <c r="W46" s="3"/>
      <c r="X46" s="3"/>
      <c r="Y46" s="3"/>
    </row>
    <row r="47" spans="1:25" ht="12.75" customHeight="1" x14ac:dyDescent="0.35">
      <c r="A47" s="2"/>
      <c r="B47" s="2"/>
      <c r="C47" s="2"/>
      <c r="D47" s="2"/>
      <c r="E47" s="3"/>
      <c r="F47" s="3"/>
      <c r="G47" s="3"/>
      <c r="H47" s="3"/>
      <c r="I47" s="3"/>
      <c r="J47" s="3"/>
      <c r="K47" s="3"/>
      <c r="L47" s="3"/>
      <c r="M47" s="3"/>
      <c r="N47" s="3"/>
      <c r="O47" s="3"/>
      <c r="P47" s="3"/>
      <c r="Q47" s="3"/>
      <c r="R47" s="3"/>
      <c r="S47" s="3"/>
      <c r="T47" s="3"/>
      <c r="U47" s="3"/>
      <c r="V47" s="3"/>
      <c r="W47" s="3"/>
      <c r="X47" s="3"/>
      <c r="Y47" s="3"/>
    </row>
    <row r="48" spans="1:25" ht="12.75" customHeight="1" x14ac:dyDescent="0.35">
      <c r="A48" s="2"/>
      <c r="B48" s="2"/>
      <c r="C48" s="2"/>
      <c r="D48" s="3"/>
      <c r="E48" s="3"/>
      <c r="F48" s="3"/>
      <c r="G48" s="3"/>
      <c r="H48" s="3"/>
      <c r="I48" s="3"/>
      <c r="J48" s="3"/>
      <c r="K48" s="3"/>
      <c r="L48" s="3"/>
      <c r="M48" s="3"/>
      <c r="N48" s="3"/>
      <c r="O48" s="3"/>
      <c r="P48" s="3"/>
      <c r="Q48" s="3"/>
      <c r="R48" s="3"/>
      <c r="S48" s="3"/>
      <c r="T48" s="3"/>
      <c r="U48" s="3"/>
      <c r="V48" s="3"/>
      <c r="W48" s="3"/>
      <c r="X48" s="3"/>
      <c r="Y48" s="3"/>
    </row>
    <row r="49" spans="1:25" ht="12.75"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row>
    <row r="50" spans="1:25" ht="12.75"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row>
    <row r="51" spans="1:25" ht="12.7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row>
    <row r="52" spans="1:25" ht="12.75"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row>
    <row r="53" spans="1:25" ht="12.75"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row>
    <row r="54" spans="1:25" ht="12.75"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row>
    <row r="55" spans="1:25" ht="12.75"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row>
    <row r="56" spans="1:25" ht="12.75"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row>
    <row r="57" spans="1:25" ht="12.75"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row>
    <row r="58" spans="1:25" ht="12.75"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row>
    <row r="59" spans="1:25" ht="12.75"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row>
    <row r="60" spans="1:25" ht="12.75"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row>
    <row r="61" spans="1:25" ht="12.7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row>
    <row r="62" spans="1:25" ht="12.7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row>
    <row r="63" spans="1:25" ht="12.75"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row>
    <row r="64" spans="1:25" ht="12.75"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row>
    <row r="65" spans="1:25" ht="12.75"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row>
    <row r="66" spans="1:25" ht="12.75"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row>
    <row r="67" spans="1:25" ht="12.7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row>
    <row r="68" spans="1:25" ht="12.75"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row>
    <row r="69" spans="1:25" ht="12.75"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row>
    <row r="70" spans="1:25" ht="12.75"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row>
    <row r="71" spans="1:25" ht="12.75"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row>
    <row r="72" spans="1:25" ht="12.75"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row>
    <row r="73" spans="1:25" ht="12.7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row>
    <row r="74" spans="1:25" ht="12.75"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row>
    <row r="75" spans="1:25" ht="12.75"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row>
    <row r="76" spans="1:25" ht="12.7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row>
    <row r="77" spans="1:25" ht="12.7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row>
    <row r="78" spans="1:25" ht="12.7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row>
    <row r="79" spans="1:25" ht="12.7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row>
    <row r="80" spans="1:25" ht="12.7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row>
    <row r="81" spans="1:25" ht="12.7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row>
    <row r="82" spans="1:25" ht="12.7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row>
    <row r="83" spans="1:25" ht="12.7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row>
    <row r="84" spans="1:25" ht="12.7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row>
    <row r="85" spans="1:25" ht="12.7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row>
    <row r="86" spans="1:25" ht="12.7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row>
    <row r="87" spans="1:25" ht="12.7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row>
    <row r="88" spans="1:25" ht="12.7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row>
    <row r="89" spans="1:25" ht="12.7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row>
    <row r="90" spans="1:25" ht="12.75"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row>
    <row r="91" spans="1:25" ht="12.7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row>
    <row r="92" spans="1:25" ht="12.75"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row>
    <row r="93" spans="1:25" ht="12.7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row>
    <row r="94" spans="1:25" ht="12.75"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row>
    <row r="95" spans="1:25" ht="12.7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row>
    <row r="96" spans="1:25" ht="12.7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row>
    <row r="97" spans="1:25" ht="12.7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row>
    <row r="98" spans="1:25" ht="12.7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row>
    <row r="99" spans="1:25" ht="12.7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row>
    <row r="100" spans="1:25" ht="12.7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12.7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12.7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12.7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12.7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2.7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12.7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12.7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12.7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12.7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2.7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12.7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2.7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2.7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12.7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12.7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12.7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2.7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12.7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2.7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12.7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2.7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12.7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2.7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2.7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2.7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2.7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12.7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2.7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12.7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12.7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12.7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12.7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12.7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2.7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12.7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12.7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12.7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12.7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12.7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2.7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12.7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12.7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12.7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2.7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2.7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2.7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2.7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2.7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2.7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2.7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2.7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2.7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2.7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2.7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2.7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2.7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2.7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2.7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2.7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2.7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2.7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2.7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2.7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2.7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2.7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2.7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2.7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2.7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2.7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2.7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2.7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2.7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2.7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2.7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2.7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2.7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2.7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2.7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2.7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2.7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2.7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2.7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2.7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2.7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2.7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2.7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2.7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2.7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2.7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2.7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2.7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2.7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2.7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2.7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2.7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2.7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2.7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2.7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2.7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2.7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2.7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2.7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2.7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2.7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2.7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2.7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2.7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2.7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2.7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2.7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2.7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2.7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2.7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2.7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2.7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2.7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2.7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2.7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2.7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2.7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2.7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2.7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2.7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2.7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2.7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2.7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2.7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2.7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2.7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2.7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2.7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2.7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2.7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2.7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2.7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2.7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2.7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2.7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2.7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2.7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2.7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2.7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2.7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2.75"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2.75"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2.75"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2.75"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2.75"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2.75"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2.75"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2.75"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2.75"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2.75"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2.75"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2.75"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2.75"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2.75"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2.75"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2.75"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2.75"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2.75"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2.75"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2.75"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2.75"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2.75"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2.75"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2.75"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2.75"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2.75"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2.75"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2.75"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2.75"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2.75"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2.75"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2.75"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2.75"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2.75"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2.75"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2.75"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2.75"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2.75"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2.75"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2.75"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2.75"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2.75"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2.75"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2.75"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2.75"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2.75"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2.75"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2.75"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2.75"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2.75"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2.75"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2.75"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2.75"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2.75"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2.75"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2.75"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2.75"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2.75"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2.75"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2.75"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2.75"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2.75"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2.75"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2.75"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2.75"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2.75"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2.75"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2.75"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2.75"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2.75"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2.75"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2.75"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2.75"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2.75"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2.75"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2.75"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2.75"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2.75"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2.75"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2.75"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2.75"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2.75"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2.75"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2.75"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2.75"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2.75"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2.75"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2.75"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2.75"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2.75"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2.75"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2.75"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2.75"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2.75"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2.75"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2.75"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2.75"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2.75"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2.75"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2.75"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2.75"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2.75"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2.75"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2.75"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2.75"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2.75"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2.75"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2.75"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2.75"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2.75"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2.75"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2.75"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2.75"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2.75"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2.75"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2.75"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2.75"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2.75"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2.75"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2.75"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2.75"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2.75"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2.75"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2.75"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2.75"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2.75"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2.75"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2.75"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2.75"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2.75"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2.75"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2.75"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2.75"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2.75"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2.75"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2.75"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2.75"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2.75"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2.75"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2.75"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2.75"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2.75"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2.75"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2.75"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2.75"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2.75"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2.75"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2.75"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2.75"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2.75"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2.75"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2.75"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2.75"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2.75"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2.75"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2.75"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2.75"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2.75"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2.75"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2.75"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2.75"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2.75"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2.75"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2.75"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2.75"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2.75"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2.75"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2.75"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2.75"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2.75"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2.75"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2.75"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2.75"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2.75"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2.75"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2.75"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2.75"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2.75"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2.75"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2.75"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2.75"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2.75"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2.75"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2.75"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2.75"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2.75"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2.75"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2.75"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2.75"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2.75"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2.75"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2.75"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2.75"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2.75"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2.75"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2.75"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2.75"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2.75"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2.75"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2.75"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2.75"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2.75"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2.75"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2.75"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2.75"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2.75"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2.75"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2.75"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2.75"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2.75"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2.75"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2.75"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2.75"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2.75"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2.75"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2.75"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2.75"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2.75"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2.75"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2.75"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2.75"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2.75"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2.75"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2.75"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2.75"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2.75"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2.75"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2.75"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2.75"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2.75"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2.75"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2.75"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2.75"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2.75"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2.75"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2.75"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2.75"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2.75"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2.75"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2.75"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2.75"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2.75"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2.75"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2.75"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2.75"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2.75"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2.75"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2.75"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2.75"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2.75"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2.75"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2.75"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2.75"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2.75"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2.75"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2.75"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2.75"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2.75"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2.75"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2.75"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2.75"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2.75"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2.75"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2.75"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2.75"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2.75"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2.75"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2.75"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2.75"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2.75"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2.75"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2.75"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2.75"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2.75"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2.75"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2.75"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2.75"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2.75"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2.75"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2.75"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2.75"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2.75"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2.75"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2.75"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2.75"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2.75"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2.75"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2.75"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2.75"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2.75"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2.75"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2.7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2.7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2.7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2.7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2.7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2.7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2.7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2.7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2.7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2.7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2.7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2.7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2.7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2.7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2.7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2.7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2.7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2.7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2.7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2.7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2.7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2.7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2.7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2.7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2.7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2.7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2.7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2.7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2.7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2.7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2.7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2.7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2.7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2.7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2.7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2.7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2.7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2.7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2.7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2.7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2.7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2.7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2.7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2.7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2.7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2.7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2.7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2.7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2.7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2.7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2.7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2.7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2.7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2.7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2.7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2.7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2.7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2.7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2.7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2.7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2.7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2.7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2.7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2.7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2.7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2.7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2.7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2.7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2.7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2.7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2.7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2.7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2.7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2.7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2.7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2.7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2.7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2.7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2.7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2.7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2.7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2.7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2.7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2.7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2.7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2.7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2.7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2.7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2.7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2.7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2.7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2.7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2.7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2.7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2.7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2.7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2.7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2.7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2.7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2.7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2.7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2.7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2.7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2.7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2.7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2.7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2.7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2.7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2.7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2.7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2.7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2.7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2.7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2.7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2.7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2.7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2.7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2.7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2.7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2.7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2.7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2.7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2.7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2.7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2.7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2.7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2.7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2.7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2.7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2.7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2.7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2.7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2.7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2.7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2.7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2.7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2.7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2.7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2.7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2.7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2.7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2.7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2.7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2.7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2.7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2.7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2.7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2.7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2.7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2.7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2.7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2.7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2.7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2.7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2.7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2.7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2.7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2.7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2.7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2.7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2.7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2.7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2.7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2.7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2.7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2.7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2.7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2.7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2.7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2.7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2.7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2.7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2.7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2.7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2.7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2.7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2.7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2.7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2.7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2.7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2.7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2.7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2.7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2.7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2.7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2.7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2.7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2.7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2.7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2.7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2.7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2.7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2.7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2.7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2.7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2.7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2.7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2.7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2.7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2.7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2.7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2.7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2.7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2.7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2.7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2.7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2.7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2.7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2.7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2.7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2.7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2.7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2.7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2.7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2.7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2.7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2.7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2.7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2.7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2.7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2.7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2.7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2.7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2.7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2.7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2.7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2.7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2.7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2.7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2.7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2.7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2.7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2.7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2.7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2.7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2.7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2.7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2.7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2.7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2.7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2.7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2.7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2.7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2.7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2.7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2.7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2.7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2.7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2.7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2.7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2.7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2.7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2.7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2.7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2.7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2.7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2.7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2.7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2.7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2.7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2.7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2.7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2.7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2.7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2.7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2.7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2.7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2.7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2.7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2.7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2.7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2.7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2.7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2.7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2.7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2.7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2.7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2.7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2.7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2.7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2.7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2.7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2.7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2.7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2.7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2.7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2.7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2.7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2.7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2.7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2.7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2.7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2.7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2.7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2.7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2.7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2.7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2.7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2.7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2.7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2.7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2.7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2.7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2.7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2.7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2.7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2.7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2.7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2.7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2.7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2.7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2.7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2.7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2.7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2.7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2.7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2.7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2.7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2.7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2.7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2.7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2.7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2.7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2.7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2.7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2.7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2.7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2.7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2.7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2.7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2.7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2.7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2.7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2.7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2.7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2.7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2.7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2.7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2.7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2.7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2.7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2.7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2.7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2.7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2.7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2.7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2.7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2.7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2.7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2.7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2.7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2.7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2.7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2.7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2.7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2.7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2.7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2.7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2.7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2.7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2.7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2.7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2.7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2.7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2.7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2.7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2.7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2.7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2.7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2.7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2.7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2.7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2.7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2.7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2.7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2.7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2.7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2.7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2.7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2.7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2.7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2.7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2.7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2.7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2.7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2.7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2.7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2.7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2.7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2.7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2.7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2.7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2.7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2.7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2.7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2.7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2.7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2.7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2.7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2.7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2.7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2.7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2.7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2.7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2.7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2.7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2.7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2.7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2.7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2.7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2.7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2.7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2.7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2.7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2.7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2.7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2.7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2.7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2.7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2.7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2.7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2.7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2.7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2.7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2.7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2.7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2.7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2.7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2.7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2.7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2.7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2.7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2.75"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2.75"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2.75"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sheetData>
  <mergeCells count="37">
    <mergeCell ref="A36:G36"/>
    <mergeCell ref="D22:G22"/>
    <mergeCell ref="D26:G26"/>
    <mergeCell ref="D27:G27"/>
    <mergeCell ref="D28:G28"/>
    <mergeCell ref="D29:G29"/>
    <mergeCell ref="D11:G11"/>
    <mergeCell ref="D13:G13"/>
    <mergeCell ref="D15:G15"/>
    <mergeCell ref="D16:G16"/>
    <mergeCell ref="D17:G17"/>
    <mergeCell ref="A11:B11"/>
    <mergeCell ref="B26:C26"/>
    <mergeCell ref="B27:C27"/>
    <mergeCell ref="B28:C28"/>
    <mergeCell ref="B29:C29"/>
    <mergeCell ref="A1:D1"/>
    <mergeCell ref="A2:D2"/>
    <mergeCell ref="A5:B5"/>
    <mergeCell ref="A7:B7"/>
    <mergeCell ref="A9:B9"/>
    <mergeCell ref="B40:C40"/>
    <mergeCell ref="A13:B13"/>
    <mergeCell ref="A15:B15"/>
    <mergeCell ref="A24:B24"/>
    <mergeCell ref="A34:B34"/>
    <mergeCell ref="B30:C30"/>
    <mergeCell ref="B31:C31"/>
    <mergeCell ref="B32:C32"/>
    <mergeCell ref="B38:D38"/>
    <mergeCell ref="D18:G18"/>
    <mergeCell ref="D19:G19"/>
    <mergeCell ref="D20:G20"/>
    <mergeCell ref="D21:G21"/>
    <mergeCell ref="D30:G30"/>
    <mergeCell ref="D31:G31"/>
    <mergeCell ref="D32:G32"/>
  </mergeCells>
  <pageMargins left="0.70866141732283472" right="0.35433070866141736" top="0.74803149606299213" bottom="0.74803149606299213" header="0.31496062992125984" footer="0.31496062992125984"/>
  <pageSetup paperSize="9" scale="80"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58C80-8000-4989-8FFA-18108E1F08F7}">
  <dimension ref="A1:Q45"/>
  <sheetViews>
    <sheetView topLeftCell="A37" workbookViewId="0">
      <selection activeCell="Q40" sqref="Q40"/>
    </sheetView>
  </sheetViews>
  <sheetFormatPr baseColWidth="10" defaultColWidth="10.81640625" defaultRowHeight="10.5" x14ac:dyDescent="0.25"/>
  <cols>
    <col min="1" max="1" width="12.453125" style="17" customWidth="1"/>
    <col min="2" max="3" width="0" style="17" hidden="1" customWidth="1"/>
    <col min="4" max="4" width="20.54296875" style="17" customWidth="1"/>
    <col min="5" max="5" width="5.54296875" style="17" customWidth="1"/>
    <col min="6" max="6" width="5.81640625" style="17" customWidth="1"/>
    <col min="7" max="7" width="20.54296875" style="17" customWidth="1"/>
    <col min="8" max="8" width="10.81640625" style="17" customWidth="1"/>
    <col min="9" max="12" width="5" style="17" customWidth="1"/>
    <col min="13" max="13" width="11" style="17" hidden="1" customWidth="1"/>
    <col min="14" max="14" width="12.453125" style="17" customWidth="1"/>
    <col min="15" max="15" width="10.81640625" style="17" customWidth="1"/>
    <col min="16" max="16" width="11" style="17" customWidth="1"/>
    <col min="17" max="17" width="14.7265625" style="17" bestFit="1" customWidth="1"/>
    <col min="18" max="16384" width="10.81640625" style="17"/>
  </cols>
  <sheetData>
    <row r="1" spans="1:17" x14ac:dyDescent="0.25">
      <c r="A1" s="79" t="s">
        <v>38</v>
      </c>
      <c r="B1" s="79"/>
      <c r="C1" s="79"/>
      <c r="D1" s="78"/>
      <c r="E1" s="78"/>
      <c r="F1" s="15"/>
      <c r="G1" s="78"/>
      <c r="H1" s="78"/>
      <c r="I1" s="16"/>
      <c r="J1" s="16"/>
      <c r="K1" s="16"/>
      <c r="L1" s="16"/>
      <c r="M1" s="16"/>
      <c r="N1" s="16"/>
      <c r="O1" s="16"/>
      <c r="P1" s="16"/>
      <c r="Q1" s="16"/>
    </row>
    <row r="2" spans="1:17" x14ac:dyDescent="0.25">
      <c r="A2" s="79" t="str">
        <f>'[1]MARCO GENERAL'!D5</f>
        <v>MUNICIPALIDAD DE OROTINA</v>
      </c>
      <c r="B2" s="79"/>
      <c r="C2" s="79"/>
      <c r="D2" s="78"/>
      <c r="E2" s="78"/>
      <c r="F2" s="15"/>
      <c r="G2" s="78"/>
      <c r="H2" s="78"/>
      <c r="I2" s="16"/>
      <c r="J2" s="16"/>
      <c r="K2" s="16"/>
      <c r="L2" s="16"/>
      <c r="M2" s="16"/>
      <c r="N2" s="16"/>
      <c r="O2" s="16"/>
      <c r="P2" s="16"/>
      <c r="Q2" s="16"/>
    </row>
    <row r="3" spans="1:17" x14ac:dyDescent="0.25">
      <c r="A3" s="181">
        <f>'[1]MARCO GENERAL'!D7</f>
        <v>2022</v>
      </c>
      <c r="B3" s="182"/>
      <c r="C3" s="182"/>
      <c r="D3" s="182"/>
      <c r="E3" s="182"/>
      <c r="F3" s="182"/>
      <c r="G3" s="182"/>
      <c r="H3" s="182"/>
      <c r="I3" s="16"/>
      <c r="J3" s="16"/>
      <c r="K3" s="16"/>
      <c r="L3" s="16"/>
      <c r="M3" s="16"/>
      <c r="N3" s="16"/>
      <c r="O3" s="16"/>
      <c r="P3" s="16"/>
      <c r="Q3" s="16"/>
    </row>
    <row r="4" spans="1:17" x14ac:dyDescent="0.25">
      <c r="A4" s="79" t="s">
        <v>39</v>
      </c>
      <c r="B4" s="79"/>
      <c r="C4" s="79"/>
      <c r="D4" s="79"/>
      <c r="E4" s="79"/>
      <c r="F4" s="15"/>
      <c r="G4" s="79"/>
      <c r="H4" s="79"/>
      <c r="I4" s="16"/>
      <c r="J4" s="16"/>
      <c r="K4" s="16"/>
      <c r="L4" s="16"/>
      <c r="M4" s="16"/>
      <c r="N4" s="16"/>
      <c r="O4" s="16"/>
      <c r="P4" s="16"/>
      <c r="Q4" s="16"/>
    </row>
    <row r="5" spans="1:17" x14ac:dyDescent="0.25">
      <c r="A5" s="183" t="s">
        <v>243</v>
      </c>
      <c r="B5" s="182"/>
      <c r="C5" s="182"/>
      <c r="D5" s="182"/>
      <c r="E5" s="182"/>
      <c r="F5" s="182"/>
      <c r="G5" s="182"/>
      <c r="H5" s="182"/>
      <c r="I5" s="16"/>
      <c r="J5" s="16"/>
      <c r="K5" s="16"/>
      <c r="L5" s="16"/>
      <c r="M5" s="16"/>
      <c r="N5" s="16"/>
      <c r="O5" s="16"/>
      <c r="P5" s="16"/>
      <c r="Q5" s="16"/>
    </row>
    <row r="6" spans="1:17" x14ac:dyDescent="0.25">
      <c r="A6" s="79"/>
      <c r="B6" s="79"/>
      <c r="C6" s="79"/>
      <c r="D6" s="79"/>
      <c r="E6" s="79"/>
      <c r="F6" s="15"/>
      <c r="G6" s="79"/>
      <c r="H6" s="79"/>
      <c r="I6" s="16"/>
      <c r="J6" s="16"/>
      <c r="K6" s="16"/>
      <c r="L6" s="16"/>
      <c r="M6" s="16"/>
      <c r="N6" s="16"/>
      <c r="O6" s="16"/>
      <c r="P6" s="16"/>
      <c r="Q6" s="16"/>
    </row>
    <row r="7" spans="1:17" ht="32.15" customHeight="1" x14ac:dyDescent="0.25">
      <c r="A7" s="184" t="s">
        <v>244</v>
      </c>
      <c r="B7" s="185"/>
      <c r="C7" s="185"/>
      <c r="D7" s="185"/>
      <c r="E7" s="185"/>
      <c r="F7" s="185"/>
      <c r="G7" s="185"/>
      <c r="H7" s="185"/>
      <c r="I7" s="185"/>
      <c r="J7" s="185"/>
      <c r="K7" s="185"/>
      <c r="L7" s="185"/>
      <c r="M7" s="185"/>
      <c r="N7" s="185"/>
      <c r="O7" s="185"/>
      <c r="P7" s="185"/>
      <c r="Q7" s="185"/>
    </row>
    <row r="8" spans="1:17" x14ac:dyDescent="0.25">
      <c r="A8" s="186" t="s">
        <v>245</v>
      </c>
      <c r="B8" s="182"/>
      <c r="C8" s="182"/>
      <c r="D8" s="182"/>
      <c r="E8" s="182"/>
      <c r="F8" s="182"/>
      <c r="G8" s="182"/>
      <c r="H8" s="182"/>
      <c r="I8" s="182"/>
      <c r="J8" s="182"/>
      <c r="K8" s="182"/>
      <c r="L8" s="182"/>
      <c r="M8" s="182"/>
      <c r="N8" s="182"/>
      <c r="O8" s="182"/>
      <c r="P8" s="182"/>
      <c r="Q8" s="182"/>
    </row>
    <row r="9" spans="1:17" ht="11" thickBot="1" x14ac:dyDescent="0.3">
      <c r="A9" s="79"/>
      <c r="B9" s="79"/>
      <c r="C9" s="79"/>
      <c r="D9" s="79"/>
      <c r="E9" s="79"/>
      <c r="F9" s="15"/>
      <c r="G9" s="79"/>
      <c r="H9" s="79"/>
      <c r="I9" s="16"/>
      <c r="J9" s="16"/>
      <c r="K9" s="16"/>
      <c r="L9" s="16"/>
      <c r="M9" s="16"/>
      <c r="N9" s="16"/>
      <c r="O9" s="16"/>
      <c r="P9" s="16"/>
      <c r="Q9" s="16"/>
    </row>
    <row r="10" spans="1:17" ht="21.5" thickBot="1" x14ac:dyDescent="0.3">
      <c r="A10" s="59" t="s">
        <v>40</v>
      </c>
      <c r="B10" s="80"/>
      <c r="C10" s="80"/>
      <c r="D10" s="187" t="s">
        <v>41</v>
      </c>
      <c r="E10" s="188"/>
      <c r="F10" s="188"/>
      <c r="G10" s="188"/>
      <c r="H10" s="188"/>
      <c r="I10" s="188"/>
      <c r="J10" s="188"/>
      <c r="K10" s="188"/>
      <c r="L10" s="188"/>
      <c r="M10" s="188"/>
      <c r="N10" s="188"/>
      <c r="O10" s="188"/>
      <c r="P10" s="188"/>
      <c r="Q10" s="189"/>
    </row>
    <row r="11" spans="1:17" ht="22.5" customHeight="1" thickBot="1" x14ac:dyDescent="0.3">
      <c r="A11" s="190" t="s">
        <v>42</v>
      </c>
      <c r="B11" s="192" t="s">
        <v>43</v>
      </c>
      <c r="C11" s="194" t="s">
        <v>44</v>
      </c>
      <c r="D11" s="195" t="s">
        <v>45</v>
      </c>
      <c r="E11" s="197" t="s">
        <v>46</v>
      </c>
      <c r="F11" s="198"/>
      <c r="G11" s="199"/>
      <c r="H11" s="167" t="s">
        <v>47</v>
      </c>
      <c r="I11" s="169" t="s">
        <v>48</v>
      </c>
      <c r="J11" s="170"/>
      <c r="K11" s="170"/>
      <c r="L11" s="170"/>
      <c r="M11" s="171"/>
      <c r="N11" s="172" t="s">
        <v>49</v>
      </c>
      <c r="O11" s="172" t="s">
        <v>50</v>
      </c>
      <c r="P11" s="173" t="s">
        <v>51</v>
      </c>
      <c r="Q11" s="174"/>
    </row>
    <row r="12" spans="1:17" ht="29.15" customHeight="1" thickBot="1" x14ac:dyDescent="0.3">
      <c r="A12" s="191"/>
      <c r="B12" s="193"/>
      <c r="C12" s="168"/>
      <c r="D12" s="196"/>
      <c r="E12" s="200"/>
      <c r="F12" s="201"/>
      <c r="G12" s="202"/>
      <c r="H12" s="168"/>
      <c r="I12" s="175" t="s">
        <v>52</v>
      </c>
      <c r="J12" s="18" t="s">
        <v>53</v>
      </c>
      <c r="K12" s="175" t="s">
        <v>54</v>
      </c>
      <c r="L12" s="18" t="s">
        <v>53</v>
      </c>
      <c r="M12" s="177" t="s">
        <v>55</v>
      </c>
      <c r="N12" s="168"/>
      <c r="O12" s="168"/>
      <c r="P12" s="172" t="s">
        <v>56</v>
      </c>
      <c r="Q12" s="179" t="s">
        <v>57</v>
      </c>
    </row>
    <row r="13" spans="1:17" ht="37" customHeight="1" x14ac:dyDescent="0.25">
      <c r="A13" s="81" t="s">
        <v>58</v>
      </c>
      <c r="B13" s="193"/>
      <c r="C13" s="168"/>
      <c r="D13" s="196"/>
      <c r="E13" s="40" t="s">
        <v>59</v>
      </c>
      <c r="F13" s="41" t="s">
        <v>60</v>
      </c>
      <c r="G13" s="42" t="s">
        <v>61</v>
      </c>
      <c r="H13" s="168"/>
      <c r="I13" s="176"/>
      <c r="J13" s="43"/>
      <c r="K13" s="176"/>
      <c r="L13" s="43"/>
      <c r="M13" s="178"/>
      <c r="N13" s="168"/>
      <c r="O13" s="168"/>
      <c r="P13" s="168"/>
      <c r="Q13" s="180"/>
    </row>
    <row r="14" spans="1:17" ht="60" x14ac:dyDescent="0.25">
      <c r="A14" s="90" t="s">
        <v>29</v>
      </c>
      <c r="B14" s="83"/>
      <c r="C14" s="83"/>
      <c r="D14" s="44" t="s">
        <v>62</v>
      </c>
      <c r="E14" s="83" t="s">
        <v>63</v>
      </c>
      <c r="F14" s="136" t="s">
        <v>289</v>
      </c>
      <c r="G14" s="19" t="s">
        <v>64</v>
      </c>
      <c r="H14" s="44" t="s">
        <v>65</v>
      </c>
      <c r="I14" s="57"/>
      <c r="J14" s="58">
        <f t="shared" ref="J14:J40" si="0">IF(OR(I14=0),0,(I14/(I14+K14)))</f>
        <v>0</v>
      </c>
      <c r="K14" s="57">
        <v>100</v>
      </c>
      <c r="L14" s="58">
        <f t="shared" ref="L14:L40" si="1">IF(OR(K14=0),0,(K14/(I14+K14)))</f>
        <v>1</v>
      </c>
      <c r="M14" s="84">
        <f t="shared" ref="M14:M40" si="2">J14+L14</f>
        <v>1</v>
      </c>
      <c r="N14" s="44" t="s">
        <v>66</v>
      </c>
      <c r="O14" s="44" t="s">
        <v>67</v>
      </c>
      <c r="P14" s="85"/>
      <c r="Q14" s="45">
        <v>8000000</v>
      </c>
    </row>
    <row r="15" spans="1:17" ht="60" x14ac:dyDescent="0.25">
      <c r="A15" s="90" t="s">
        <v>29</v>
      </c>
      <c r="B15" s="83"/>
      <c r="C15" s="83"/>
      <c r="D15" s="44" t="s">
        <v>68</v>
      </c>
      <c r="E15" s="83" t="s">
        <v>69</v>
      </c>
      <c r="F15" s="136" t="s">
        <v>318</v>
      </c>
      <c r="G15" s="44" t="s">
        <v>262</v>
      </c>
      <c r="H15" s="44" t="s">
        <v>70</v>
      </c>
      <c r="I15" s="57"/>
      <c r="J15" s="58">
        <f t="shared" si="0"/>
        <v>0</v>
      </c>
      <c r="K15" s="57">
        <v>100</v>
      </c>
      <c r="L15" s="58">
        <f t="shared" si="1"/>
        <v>1</v>
      </c>
      <c r="M15" s="84">
        <f t="shared" si="2"/>
        <v>1</v>
      </c>
      <c r="N15" s="44" t="s">
        <v>71</v>
      </c>
      <c r="O15" s="44" t="s">
        <v>72</v>
      </c>
      <c r="P15" s="85"/>
      <c r="Q15" s="91">
        <v>3150000</v>
      </c>
    </row>
    <row r="16" spans="1:17" ht="30" x14ac:dyDescent="0.25">
      <c r="A16" s="90" t="s">
        <v>29</v>
      </c>
      <c r="B16" s="83"/>
      <c r="C16" s="83"/>
      <c r="D16" s="44" t="s">
        <v>73</v>
      </c>
      <c r="E16" s="83" t="s">
        <v>69</v>
      </c>
      <c r="F16" s="136" t="s">
        <v>319</v>
      </c>
      <c r="G16" s="44" t="s">
        <v>74</v>
      </c>
      <c r="H16" s="44" t="s">
        <v>75</v>
      </c>
      <c r="I16" s="57"/>
      <c r="J16" s="58">
        <f t="shared" si="0"/>
        <v>0</v>
      </c>
      <c r="K16" s="57">
        <v>100</v>
      </c>
      <c r="L16" s="58">
        <f t="shared" si="1"/>
        <v>1</v>
      </c>
      <c r="M16" s="84">
        <f t="shared" si="2"/>
        <v>1</v>
      </c>
      <c r="N16" s="44" t="s">
        <v>113</v>
      </c>
      <c r="O16" s="44" t="s">
        <v>76</v>
      </c>
      <c r="P16" s="85"/>
      <c r="Q16" s="91">
        <v>134493531.06</v>
      </c>
    </row>
    <row r="17" spans="1:17" ht="60" x14ac:dyDescent="0.25">
      <c r="A17" s="90" t="s">
        <v>29</v>
      </c>
      <c r="B17" s="83"/>
      <c r="C17" s="83"/>
      <c r="D17" s="44" t="s">
        <v>62</v>
      </c>
      <c r="E17" s="83" t="s">
        <v>63</v>
      </c>
      <c r="F17" s="136" t="s">
        <v>290</v>
      </c>
      <c r="G17" s="44" t="s">
        <v>77</v>
      </c>
      <c r="H17" s="44" t="s">
        <v>70</v>
      </c>
      <c r="I17" s="57"/>
      <c r="J17" s="58">
        <f t="shared" si="0"/>
        <v>0</v>
      </c>
      <c r="K17" s="57">
        <v>100</v>
      </c>
      <c r="L17" s="58">
        <f t="shared" si="1"/>
        <v>1</v>
      </c>
      <c r="M17" s="84">
        <f t="shared" si="2"/>
        <v>1</v>
      </c>
      <c r="N17" s="44" t="s">
        <v>78</v>
      </c>
      <c r="O17" s="44" t="s">
        <v>67</v>
      </c>
      <c r="P17" s="85"/>
      <c r="Q17" s="91">
        <v>16500000</v>
      </c>
    </row>
    <row r="18" spans="1:17" ht="60" x14ac:dyDescent="0.25">
      <c r="A18" s="90" t="s">
        <v>29</v>
      </c>
      <c r="B18" s="83"/>
      <c r="C18" s="83"/>
      <c r="D18" s="44" t="s">
        <v>62</v>
      </c>
      <c r="E18" s="83" t="s">
        <v>63</v>
      </c>
      <c r="F18" s="136" t="s">
        <v>291</v>
      </c>
      <c r="G18" s="19" t="s">
        <v>79</v>
      </c>
      <c r="H18" s="44" t="s">
        <v>80</v>
      </c>
      <c r="I18" s="57"/>
      <c r="J18" s="58">
        <f t="shared" si="0"/>
        <v>0</v>
      </c>
      <c r="K18" s="57">
        <v>100</v>
      </c>
      <c r="L18" s="58">
        <f t="shared" si="1"/>
        <v>1</v>
      </c>
      <c r="M18" s="84">
        <f t="shared" si="2"/>
        <v>1</v>
      </c>
      <c r="N18" s="44" t="s">
        <v>81</v>
      </c>
      <c r="O18" s="44" t="s">
        <v>67</v>
      </c>
      <c r="P18" s="85"/>
      <c r="Q18" s="91">
        <v>3350000</v>
      </c>
    </row>
    <row r="19" spans="1:17" ht="60" x14ac:dyDescent="0.25">
      <c r="A19" s="90" t="s">
        <v>29</v>
      </c>
      <c r="B19" s="83"/>
      <c r="C19" s="83"/>
      <c r="D19" s="44" t="s">
        <v>62</v>
      </c>
      <c r="E19" s="83" t="s">
        <v>63</v>
      </c>
      <c r="F19" s="136" t="s">
        <v>292</v>
      </c>
      <c r="G19" s="19" t="s">
        <v>82</v>
      </c>
      <c r="H19" s="44" t="s">
        <v>83</v>
      </c>
      <c r="I19" s="57"/>
      <c r="J19" s="58">
        <f t="shared" si="0"/>
        <v>0</v>
      </c>
      <c r="K19" s="57">
        <v>100</v>
      </c>
      <c r="L19" s="58">
        <f t="shared" si="1"/>
        <v>1</v>
      </c>
      <c r="M19" s="84">
        <f t="shared" si="2"/>
        <v>1</v>
      </c>
      <c r="N19" s="44" t="s">
        <v>84</v>
      </c>
      <c r="O19" s="44" t="s">
        <v>67</v>
      </c>
      <c r="P19" s="85"/>
      <c r="Q19" s="45">
        <v>18000000</v>
      </c>
    </row>
    <row r="20" spans="1:17" ht="60" x14ac:dyDescent="0.25">
      <c r="A20" s="90" t="s">
        <v>29</v>
      </c>
      <c r="B20" s="83"/>
      <c r="C20" s="83"/>
      <c r="D20" s="44" t="s">
        <v>62</v>
      </c>
      <c r="E20" s="83" t="s">
        <v>63</v>
      </c>
      <c r="F20" s="136" t="s">
        <v>293</v>
      </c>
      <c r="G20" s="19" t="s">
        <v>263</v>
      </c>
      <c r="H20" s="44" t="s">
        <v>65</v>
      </c>
      <c r="I20" s="57"/>
      <c r="J20" s="58">
        <f t="shared" si="0"/>
        <v>0</v>
      </c>
      <c r="K20" s="57">
        <v>100</v>
      </c>
      <c r="L20" s="58">
        <f t="shared" si="1"/>
        <v>1</v>
      </c>
      <c r="M20" s="84">
        <f t="shared" si="2"/>
        <v>1</v>
      </c>
      <c r="N20" s="44" t="s">
        <v>84</v>
      </c>
      <c r="O20" s="44" t="s">
        <v>67</v>
      </c>
      <c r="P20" s="85"/>
      <c r="Q20" s="91">
        <v>9000000</v>
      </c>
    </row>
    <row r="21" spans="1:17" ht="60" x14ac:dyDescent="0.25">
      <c r="A21" s="90" t="s">
        <v>29</v>
      </c>
      <c r="B21" s="83"/>
      <c r="C21" s="83"/>
      <c r="D21" s="44" t="s">
        <v>62</v>
      </c>
      <c r="E21" s="83" t="s">
        <v>63</v>
      </c>
      <c r="F21" s="136" t="s">
        <v>294</v>
      </c>
      <c r="G21" s="19" t="s">
        <v>85</v>
      </c>
      <c r="H21" s="44" t="s">
        <v>65</v>
      </c>
      <c r="I21" s="57"/>
      <c r="J21" s="58">
        <f t="shared" si="0"/>
        <v>0</v>
      </c>
      <c r="K21" s="57">
        <v>100</v>
      </c>
      <c r="L21" s="58">
        <f t="shared" si="1"/>
        <v>1</v>
      </c>
      <c r="M21" s="84">
        <f t="shared" si="2"/>
        <v>1</v>
      </c>
      <c r="N21" s="44" t="s">
        <v>86</v>
      </c>
      <c r="O21" s="44" t="s">
        <v>67</v>
      </c>
      <c r="P21" s="85"/>
      <c r="Q21" s="91">
        <v>36925000</v>
      </c>
    </row>
    <row r="22" spans="1:17" ht="60" x14ac:dyDescent="0.25">
      <c r="A22" s="90" t="s">
        <v>29</v>
      </c>
      <c r="B22" s="83"/>
      <c r="C22" s="83"/>
      <c r="D22" s="44" t="s">
        <v>62</v>
      </c>
      <c r="E22" s="83" t="s">
        <v>69</v>
      </c>
      <c r="F22" s="136" t="s">
        <v>295</v>
      </c>
      <c r="G22" s="19" t="s">
        <v>87</v>
      </c>
      <c r="H22" s="44" t="s">
        <v>88</v>
      </c>
      <c r="I22" s="57"/>
      <c r="J22" s="58">
        <f t="shared" si="0"/>
        <v>0</v>
      </c>
      <c r="K22" s="57">
        <v>100</v>
      </c>
      <c r="L22" s="58">
        <f t="shared" si="1"/>
        <v>1</v>
      </c>
      <c r="M22" s="84">
        <f t="shared" si="2"/>
        <v>1</v>
      </c>
      <c r="N22" s="44" t="s">
        <v>89</v>
      </c>
      <c r="O22" s="44" t="s">
        <v>67</v>
      </c>
      <c r="P22" s="85"/>
      <c r="Q22" s="91">
        <v>10000000</v>
      </c>
    </row>
    <row r="23" spans="1:17" ht="60" x14ac:dyDescent="0.25">
      <c r="A23" s="90" t="s">
        <v>29</v>
      </c>
      <c r="B23" s="83"/>
      <c r="C23" s="83"/>
      <c r="D23" s="44" t="s">
        <v>62</v>
      </c>
      <c r="E23" s="83" t="s">
        <v>69</v>
      </c>
      <c r="F23" s="136" t="s">
        <v>296</v>
      </c>
      <c r="G23" s="19" t="s">
        <v>90</v>
      </c>
      <c r="H23" s="44" t="s">
        <v>91</v>
      </c>
      <c r="I23" s="57"/>
      <c r="J23" s="58">
        <f t="shared" si="0"/>
        <v>0</v>
      </c>
      <c r="K23" s="57">
        <v>100</v>
      </c>
      <c r="L23" s="58">
        <f t="shared" si="1"/>
        <v>1</v>
      </c>
      <c r="M23" s="84">
        <f t="shared" si="2"/>
        <v>1</v>
      </c>
      <c r="N23" s="44" t="s">
        <v>89</v>
      </c>
      <c r="O23" s="44" t="s">
        <v>67</v>
      </c>
      <c r="P23" s="85"/>
      <c r="Q23" s="45">
        <v>2500000</v>
      </c>
    </row>
    <row r="24" spans="1:17" ht="60" x14ac:dyDescent="0.25">
      <c r="A24" s="90" t="s">
        <v>29</v>
      </c>
      <c r="B24" s="83"/>
      <c r="C24" s="83"/>
      <c r="D24" s="44" t="s">
        <v>62</v>
      </c>
      <c r="E24" s="83" t="s">
        <v>69</v>
      </c>
      <c r="F24" s="136" t="s">
        <v>320</v>
      </c>
      <c r="G24" s="44" t="s">
        <v>92</v>
      </c>
      <c r="H24" s="44" t="s">
        <v>93</v>
      </c>
      <c r="I24" s="57"/>
      <c r="J24" s="58">
        <f t="shared" si="0"/>
        <v>0</v>
      </c>
      <c r="K24" s="57">
        <v>100</v>
      </c>
      <c r="L24" s="58">
        <f t="shared" si="1"/>
        <v>1</v>
      </c>
      <c r="M24" s="84">
        <f t="shared" si="2"/>
        <v>1</v>
      </c>
      <c r="N24" s="44" t="s">
        <v>89</v>
      </c>
      <c r="O24" s="44" t="s">
        <v>67</v>
      </c>
      <c r="P24" s="85"/>
      <c r="Q24" s="45">
        <v>8000000</v>
      </c>
    </row>
    <row r="25" spans="1:17" ht="60" x14ac:dyDescent="0.25">
      <c r="A25" s="90" t="s">
        <v>29</v>
      </c>
      <c r="B25" s="83"/>
      <c r="C25" s="83"/>
      <c r="D25" s="44" t="s">
        <v>62</v>
      </c>
      <c r="E25" s="83" t="s">
        <v>69</v>
      </c>
      <c r="F25" s="136" t="s">
        <v>321</v>
      </c>
      <c r="G25" s="19" t="s">
        <v>264</v>
      </c>
      <c r="H25" s="44" t="s">
        <v>94</v>
      </c>
      <c r="I25" s="57"/>
      <c r="J25" s="58">
        <f t="shared" si="0"/>
        <v>0</v>
      </c>
      <c r="K25" s="57">
        <v>100</v>
      </c>
      <c r="L25" s="58">
        <f t="shared" si="1"/>
        <v>1</v>
      </c>
      <c r="M25" s="84">
        <f t="shared" si="2"/>
        <v>1</v>
      </c>
      <c r="N25" s="44" t="s">
        <v>89</v>
      </c>
      <c r="O25" s="44" t="s">
        <v>67</v>
      </c>
      <c r="P25" s="85"/>
      <c r="Q25" s="45">
        <v>2000000</v>
      </c>
    </row>
    <row r="26" spans="1:17" ht="60" x14ac:dyDescent="0.25">
      <c r="A26" s="90" t="s">
        <v>29</v>
      </c>
      <c r="B26" s="83"/>
      <c r="C26" s="83"/>
      <c r="D26" s="44" t="s">
        <v>62</v>
      </c>
      <c r="E26" s="83" t="s">
        <v>69</v>
      </c>
      <c r="F26" s="136" t="s">
        <v>320</v>
      </c>
      <c r="G26" s="19" t="s">
        <v>265</v>
      </c>
      <c r="H26" s="44" t="s">
        <v>70</v>
      </c>
      <c r="I26" s="57"/>
      <c r="J26" s="58">
        <f t="shared" si="0"/>
        <v>0</v>
      </c>
      <c r="K26" s="57">
        <v>100</v>
      </c>
      <c r="L26" s="58">
        <f t="shared" si="1"/>
        <v>1</v>
      </c>
      <c r="M26" s="84">
        <f t="shared" si="2"/>
        <v>1</v>
      </c>
      <c r="N26" s="44" t="s">
        <v>89</v>
      </c>
      <c r="O26" s="44" t="s">
        <v>67</v>
      </c>
      <c r="P26" s="85"/>
      <c r="Q26" s="45">
        <v>4560000</v>
      </c>
    </row>
    <row r="27" spans="1:17" ht="60" x14ac:dyDescent="0.25">
      <c r="A27" s="90" t="s">
        <v>29</v>
      </c>
      <c r="B27" s="83"/>
      <c r="C27" s="83"/>
      <c r="D27" s="44" t="s">
        <v>62</v>
      </c>
      <c r="E27" s="83" t="s">
        <v>63</v>
      </c>
      <c r="F27" s="136" t="s">
        <v>297</v>
      </c>
      <c r="G27" s="19" t="s">
        <v>95</v>
      </c>
      <c r="H27" s="44" t="s">
        <v>96</v>
      </c>
      <c r="I27" s="57"/>
      <c r="J27" s="58">
        <f t="shared" si="0"/>
        <v>0</v>
      </c>
      <c r="K27" s="57">
        <v>100</v>
      </c>
      <c r="L27" s="58">
        <f t="shared" si="1"/>
        <v>1</v>
      </c>
      <c r="M27" s="84">
        <f t="shared" si="2"/>
        <v>1</v>
      </c>
      <c r="N27" s="44" t="s">
        <v>89</v>
      </c>
      <c r="O27" s="44" t="s">
        <v>67</v>
      </c>
      <c r="P27" s="85"/>
      <c r="Q27" s="91">
        <v>4000000</v>
      </c>
    </row>
    <row r="28" spans="1:17" ht="60" x14ac:dyDescent="0.25">
      <c r="A28" s="90" t="s">
        <v>29</v>
      </c>
      <c r="B28" s="83"/>
      <c r="C28" s="83"/>
      <c r="D28" s="44" t="s">
        <v>62</v>
      </c>
      <c r="E28" s="83" t="s">
        <v>69</v>
      </c>
      <c r="F28" s="136" t="s">
        <v>320</v>
      </c>
      <c r="G28" s="19" t="s">
        <v>97</v>
      </c>
      <c r="H28" s="44"/>
      <c r="I28" s="57"/>
      <c r="J28" s="58">
        <f t="shared" si="0"/>
        <v>0</v>
      </c>
      <c r="K28" s="57">
        <v>100</v>
      </c>
      <c r="L28" s="58">
        <f t="shared" si="1"/>
        <v>1</v>
      </c>
      <c r="M28" s="84">
        <f t="shared" si="2"/>
        <v>1</v>
      </c>
      <c r="N28" s="44" t="s">
        <v>86</v>
      </c>
      <c r="O28" s="44" t="s">
        <v>67</v>
      </c>
      <c r="P28" s="85"/>
      <c r="Q28" s="45">
        <v>350000</v>
      </c>
    </row>
    <row r="29" spans="1:17" ht="60" x14ac:dyDescent="0.25">
      <c r="A29" s="90" t="s">
        <v>29</v>
      </c>
      <c r="B29" s="83"/>
      <c r="C29" s="83"/>
      <c r="D29" s="44" t="s">
        <v>62</v>
      </c>
      <c r="E29" s="83" t="s">
        <v>63</v>
      </c>
      <c r="F29" s="136" t="s">
        <v>298</v>
      </c>
      <c r="G29" s="19" t="s">
        <v>266</v>
      </c>
      <c r="H29" s="44" t="s">
        <v>98</v>
      </c>
      <c r="I29" s="57"/>
      <c r="J29" s="58">
        <f t="shared" si="0"/>
        <v>0</v>
      </c>
      <c r="K29" s="57">
        <v>100</v>
      </c>
      <c r="L29" s="58">
        <f t="shared" si="1"/>
        <v>1</v>
      </c>
      <c r="M29" s="84">
        <f t="shared" si="2"/>
        <v>1</v>
      </c>
      <c r="N29" s="44" t="s">
        <v>99</v>
      </c>
      <c r="O29" s="44" t="s">
        <v>67</v>
      </c>
      <c r="P29" s="85"/>
      <c r="Q29" s="45">
        <v>700000</v>
      </c>
    </row>
    <row r="30" spans="1:17" ht="60" x14ac:dyDescent="0.25">
      <c r="A30" s="90" t="s">
        <v>29</v>
      </c>
      <c r="B30" s="83"/>
      <c r="C30" s="83"/>
      <c r="D30" s="44" t="s">
        <v>62</v>
      </c>
      <c r="E30" s="83" t="s">
        <v>69</v>
      </c>
      <c r="F30" s="136" t="s">
        <v>322</v>
      </c>
      <c r="G30" s="19" t="s">
        <v>267</v>
      </c>
      <c r="H30" s="44" t="s">
        <v>100</v>
      </c>
      <c r="I30" s="57"/>
      <c r="J30" s="58">
        <f t="shared" si="0"/>
        <v>0</v>
      </c>
      <c r="K30" s="57">
        <v>100</v>
      </c>
      <c r="L30" s="58">
        <f t="shared" si="1"/>
        <v>1</v>
      </c>
      <c r="M30" s="84">
        <f t="shared" si="2"/>
        <v>1</v>
      </c>
      <c r="N30" s="44" t="s">
        <v>86</v>
      </c>
      <c r="O30" s="44" t="s">
        <v>67</v>
      </c>
      <c r="P30" s="85"/>
      <c r="Q30" s="45">
        <v>300000</v>
      </c>
    </row>
    <row r="31" spans="1:17" ht="60" x14ac:dyDescent="0.25">
      <c r="A31" s="90" t="s">
        <v>29</v>
      </c>
      <c r="B31" s="83"/>
      <c r="C31" s="83"/>
      <c r="D31" s="44" t="s">
        <v>62</v>
      </c>
      <c r="E31" s="83" t="s">
        <v>69</v>
      </c>
      <c r="F31" s="136" t="s">
        <v>320</v>
      </c>
      <c r="G31" s="19" t="s">
        <v>101</v>
      </c>
      <c r="H31" s="44" t="s">
        <v>98</v>
      </c>
      <c r="I31" s="57"/>
      <c r="J31" s="58">
        <f t="shared" si="0"/>
        <v>0</v>
      </c>
      <c r="K31" s="57">
        <v>100</v>
      </c>
      <c r="L31" s="58">
        <f t="shared" si="1"/>
        <v>1</v>
      </c>
      <c r="M31" s="84">
        <f t="shared" si="2"/>
        <v>1</v>
      </c>
      <c r="N31" s="44" t="s">
        <v>86</v>
      </c>
      <c r="O31" s="44" t="s">
        <v>67</v>
      </c>
      <c r="P31" s="85"/>
      <c r="Q31" s="45">
        <v>300000</v>
      </c>
    </row>
    <row r="32" spans="1:17" ht="60" x14ac:dyDescent="0.25">
      <c r="A32" s="90" t="s">
        <v>29</v>
      </c>
      <c r="B32" s="83"/>
      <c r="C32" s="83"/>
      <c r="D32" s="44" t="s">
        <v>62</v>
      </c>
      <c r="E32" s="83" t="s">
        <v>69</v>
      </c>
      <c r="F32" s="136" t="s">
        <v>320</v>
      </c>
      <c r="G32" s="19" t="s">
        <v>102</v>
      </c>
      <c r="H32" s="44" t="s">
        <v>103</v>
      </c>
      <c r="I32" s="57"/>
      <c r="J32" s="58">
        <f t="shared" si="0"/>
        <v>0</v>
      </c>
      <c r="K32" s="57">
        <v>100</v>
      </c>
      <c r="L32" s="58">
        <f t="shared" si="1"/>
        <v>1</v>
      </c>
      <c r="M32" s="84">
        <f t="shared" si="2"/>
        <v>1</v>
      </c>
      <c r="N32" s="44" t="s">
        <v>86</v>
      </c>
      <c r="O32" s="44" t="s">
        <v>67</v>
      </c>
      <c r="P32" s="85"/>
      <c r="Q32" s="45">
        <v>450000</v>
      </c>
    </row>
    <row r="33" spans="1:17" ht="60" x14ac:dyDescent="0.25">
      <c r="A33" s="90" t="s">
        <v>29</v>
      </c>
      <c r="B33" s="83"/>
      <c r="C33" s="83"/>
      <c r="D33" s="44" t="s">
        <v>62</v>
      </c>
      <c r="E33" s="83" t="s">
        <v>69</v>
      </c>
      <c r="F33" s="136" t="s">
        <v>320</v>
      </c>
      <c r="G33" s="19" t="s">
        <v>104</v>
      </c>
      <c r="H33" s="44" t="s">
        <v>105</v>
      </c>
      <c r="I33" s="57"/>
      <c r="J33" s="58">
        <f t="shared" si="0"/>
        <v>0</v>
      </c>
      <c r="K33" s="57">
        <v>100</v>
      </c>
      <c r="L33" s="58">
        <f t="shared" si="1"/>
        <v>1</v>
      </c>
      <c r="M33" s="84">
        <f t="shared" si="2"/>
        <v>1</v>
      </c>
      <c r="N33" s="44" t="s">
        <v>86</v>
      </c>
      <c r="O33" s="44" t="s">
        <v>67</v>
      </c>
      <c r="P33" s="85"/>
      <c r="Q33" s="45">
        <v>200000</v>
      </c>
    </row>
    <row r="34" spans="1:17" ht="60" x14ac:dyDescent="0.25">
      <c r="A34" s="90" t="s">
        <v>29</v>
      </c>
      <c r="B34" s="83"/>
      <c r="C34" s="83"/>
      <c r="D34" s="44" t="s">
        <v>62</v>
      </c>
      <c r="E34" s="83" t="s">
        <v>69</v>
      </c>
      <c r="F34" s="136" t="s">
        <v>320</v>
      </c>
      <c r="G34" s="19" t="s">
        <v>106</v>
      </c>
      <c r="H34" s="44" t="s">
        <v>105</v>
      </c>
      <c r="I34" s="57"/>
      <c r="J34" s="58">
        <f t="shared" si="0"/>
        <v>0</v>
      </c>
      <c r="K34" s="57">
        <v>100</v>
      </c>
      <c r="L34" s="58">
        <f t="shared" si="1"/>
        <v>1</v>
      </c>
      <c r="M34" s="84">
        <f t="shared" si="2"/>
        <v>1</v>
      </c>
      <c r="N34" s="44" t="s">
        <v>86</v>
      </c>
      <c r="O34" s="44" t="s">
        <v>67</v>
      </c>
      <c r="P34" s="85"/>
      <c r="Q34" s="45">
        <v>750000</v>
      </c>
    </row>
    <row r="35" spans="1:17" ht="60" x14ac:dyDescent="0.25">
      <c r="A35" s="90" t="s">
        <v>29</v>
      </c>
      <c r="B35" s="83"/>
      <c r="C35" s="83"/>
      <c r="D35" s="44" t="s">
        <v>62</v>
      </c>
      <c r="E35" s="83" t="s">
        <v>69</v>
      </c>
      <c r="F35" s="136" t="s">
        <v>320</v>
      </c>
      <c r="G35" s="19" t="s">
        <v>107</v>
      </c>
      <c r="H35" s="44" t="s">
        <v>105</v>
      </c>
      <c r="I35" s="57"/>
      <c r="J35" s="58">
        <f t="shared" si="0"/>
        <v>0</v>
      </c>
      <c r="K35" s="57">
        <v>100</v>
      </c>
      <c r="L35" s="58">
        <f t="shared" si="1"/>
        <v>1</v>
      </c>
      <c r="M35" s="84">
        <f t="shared" si="2"/>
        <v>1</v>
      </c>
      <c r="N35" s="44" t="s">
        <v>86</v>
      </c>
      <c r="O35" s="44" t="s">
        <v>67</v>
      </c>
      <c r="P35" s="85"/>
      <c r="Q35" s="45">
        <v>1000000</v>
      </c>
    </row>
    <row r="36" spans="1:17" ht="130" x14ac:dyDescent="0.25">
      <c r="A36" s="90" t="s">
        <v>29</v>
      </c>
      <c r="B36" s="83"/>
      <c r="C36" s="83"/>
      <c r="D36" s="44" t="s">
        <v>62</v>
      </c>
      <c r="E36" s="83" t="s">
        <v>69</v>
      </c>
      <c r="F36" s="136" t="s">
        <v>320</v>
      </c>
      <c r="G36" s="19" t="s">
        <v>268</v>
      </c>
      <c r="H36" s="44" t="s">
        <v>105</v>
      </c>
      <c r="I36" s="57"/>
      <c r="J36" s="58">
        <f t="shared" si="0"/>
        <v>0</v>
      </c>
      <c r="K36" s="57">
        <v>100</v>
      </c>
      <c r="L36" s="58">
        <f t="shared" si="1"/>
        <v>1</v>
      </c>
      <c r="M36" s="84">
        <f t="shared" si="2"/>
        <v>1</v>
      </c>
      <c r="N36" s="44" t="s">
        <v>86</v>
      </c>
      <c r="O36" s="44" t="s">
        <v>67</v>
      </c>
      <c r="P36" s="85"/>
      <c r="Q36" s="45">
        <v>2100000</v>
      </c>
    </row>
    <row r="37" spans="1:17" ht="60" x14ac:dyDescent="0.25">
      <c r="A37" s="90" t="s">
        <v>29</v>
      </c>
      <c r="B37" s="83"/>
      <c r="C37" s="83"/>
      <c r="D37" s="44" t="s">
        <v>62</v>
      </c>
      <c r="E37" s="83" t="s">
        <v>69</v>
      </c>
      <c r="F37" s="136" t="s">
        <v>320</v>
      </c>
      <c r="G37" s="19" t="s">
        <v>269</v>
      </c>
      <c r="H37" s="44" t="s">
        <v>108</v>
      </c>
      <c r="I37" s="57"/>
      <c r="J37" s="58">
        <f t="shared" si="0"/>
        <v>0</v>
      </c>
      <c r="K37" s="57">
        <v>100</v>
      </c>
      <c r="L37" s="58">
        <f t="shared" si="1"/>
        <v>1</v>
      </c>
      <c r="M37" s="84">
        <f t="shared" si="2"/>
        <v>1</v>
      </c>
      <c r="N37" s="44" t="s">
        <v>86</v>
      </c>
      <c r="O37" s="44" t="s">
        <v>67</v>
      </c>
      <c r="P37" s="85"/>
      <c r="Q37" s="45">
        <v>200000</v>
      </c>
    </row>
    <row r="38" spans="1:17" ht="60" x14ac:dyDescent="0.25">
      <c r="A38" s="90" t="s">
        <v>23</v>
      </c>
      <c r="B38" s="83"/>
      <c r="C38" s="83"/>
      <c r="D38" s="44" t="s">
        <v>109</v>
      </c>
      <c r="E38" s="83" t="s">
        <v>63</v>
      </c>
      <c r="F38" s="136" t="s">
        <v>299</v>
      </c>
      <c r="G38" s="19" t="s">
        <v>270</v>
      </c>
      <c r="H38" s="44" t="s">
        <v>70</v>
      </c>
      <c r="I38" s="57"/>
      <c r="J38" s="58">
        <f t="shared" si="0"/>
        <v>0</v>
      </c>
      <c r="K38" s="57">
        <v>100</v>
      </c>
      <c r="L38" s="58">
        <f t="shared" si="1"/>
        <v>1</v>
      </c>
      <c r="M38" s="84">
        <f t="shared" si="2"/>
        <v>1</v>
      </c>
      <c r="N38" s="44" t="s">
        <v>78</v>
      </c>
      <c r="O38" s="44" t="s">
        <v>67</v>
      </c>
      <c r="P38" s="85"/>
      <c r="Q38" s="45">
        <v>40000000</v>
      </c>
    </row>
    <row r="39" spans="1:17" ht="60" x14ac:dyDescent="0.25">
      <c r="A39" s="90" t="s">
        <v>29</v>
      </c>
      <c r="B39" s="83"/>
      <c r="C39" s="83"/>
      <c r="D39" s="44" t="s">
        <v>62</v>
      </c>
      <c r="E39" s="83" t="s">
        <v>63</v>
      </c>
      <c r="F39" s="136" t="s">
        <v>300</v>
      </c>
      <c r="G39" s="19" t="s">
        <v>110</v>
      </c>
      <c r="H39" s="19" t="s">
        <v>98</v>
      </c>
      <c r="I39" s="56"/>
      <c r="J39" s="58">
        <f t="shared" si="0"/>
        <v>0</v>
      </c>
      <c r="K39" s="57">
        <v>100</v>
      </c>
      <c r="L39" s="58">
        <f t="shared" si="1"/>
        <v>1</v>
      </c>
      <c r="M39" s="84">
        <f t="shared" si="2"/>
        <v>1</v>
      </c>
      <c r="N39" s="44" t="s">
        <v>78</v>
      </c>
      <c r="O39" s="44" t="s">
        <v>67</v>
      </c>
      <c r="P39" s="85"/>
      <c r="Q39" s="45">
        <v>545000</v>
      </c>
    </row>
    <row r="40" spans="1:17" ht="60" x14ac:dyDescent="0.25">
      <c r="A40" s="90" t="s">
        <v>29</v>
      </c>
      <c r="B40" s="83"/>
      <c r="C40" s="83"/>
      <c r="D40" s="44" t="s">
        <v>62</v>
      </c>
      <c r="E40" s="83" t="s">
        <v>63</v>
      </c>
      <c r="F40" s="136" t="s">
        <v>301</v>
      </c>
      <c r="G40" s="19" t="s">
        <v>111</v>
      </c>
      <c r="H40" s="19" t="s">
        <v>112</v>
      </c>
      <c r="I40" s="56"/>
      <c r="J40" s="58">
        <f t="shared" si="0"/>
        <v>0</v>
      </c>
      <c r="K40" s="57">
        <v>100</v>
      </c>
      <c r="L40" s="58">
        <f t="shared" si="1"/>
        <v>1</v>
      </c>
      <c r="M40" s="84">
        <f t="shared" si="2"/>
        <v>1</v>
      </c>
      <c r="N40" s="44" t="s">
        <v>113</v>
      </c>
      <c r="O40" s="44" t="s">
        <v>67</v>
      </c>
      <c r="P40" s="85"/>
      <c r="Q40" s="45">
        <v>9915000</v>
      </c>
    </row>
    <row r="41" spans="1:17" ht="11" thickBot="1" x14ac:dyDescent="0.3">
      <c r="A41" s="60"/>
      <c r="B41" s="20"/>
      <c r="C41" s="20"/>
      <c r="D41" s="21" t="s">
        <v>114</v>
      </c>
      <c r="E41" s="22"/>
      <c r="F41" s="23"/>
      <c r="G41" s="24"/>
      <c r="H41" s="25"/>
      <c r="I41" s="25"/>
      <c r="J41" s="26">
        <f>SUM(J14:J40)</f>
        <v>0</v>
      </c>
      <c r="K41" s="25"/>
      <c r="L41" s="26">
        <f>SUM(L14:L40)</f>
        <v>27</v>
      </c>
      <c r="M41" s="27">
        <f>SUM(M14:M40)</f>
        <v>27</v>
      </c>
      <c r="N41" s="25"/>
      <c r="O41" s="24"/>
      <c r="P41" s="28">
        <f>SUM(P14:P40)</f>
        <v>0</v>
      </c>
      <c r="Q41" s="61">
        <f>SUM(Q14:Q40)</f>
        <v>317288531.06</v>
      </c>
    </row>
    <row r="42" spans="1:17" ht="11" thickBot="1" x14ac:dyDescent="0.3">
      <c r="A42" s="69" t="s">
        <v>115</v>
      </c>
      <c r="B42" s="29"/>
      <c r="C42" s="29"/>
      <c r="D42" s="29"/>
      <c r="E42" s="30"/>
      <c r="F42" s="31"/>
      <c r="G42" s="29"/>
      <c r="H42" s="29"/>
      <c r="I42" s="29"/>
      <c r="J42" s="32">
        <f>IF(OR(J41=0),0,J41/M41)</f>
        <v>0</v>
      </c>
      <c r="K42" s="29"/>
      <c r="L42" s="32">
        <f>IF(OR(L41=0),0,L41/M41)</f>
        <v>1</v>
      </c>
      <c r="M42" s="32">
        <f>SUM(M14:M40)/M41</f>
        <v>1</v>
      </c>
      <c r="N42" s="29"/>
      <c r="O42" s="29"/>
      <c r="P42" s="29"/>
      <c r="Q42" s="70"/>
    </row>
    <row r="43" spans="1:17" ht="11" thickBot="1" x14ac:dyDescent="0.3">
      <c r="A43" s="62"/>
      <c r="B43" s="33"/>
      <c r="C43" s="33"/>
      <c r="D43" s="34">
        <f>IF(OR([1]RESTRINGIDOP1!B9=0),0,[1]RESTRINGIDOP1!B9/[1]RESTRINGIDOP1!B8)</f>
        <v>0.40740740740740738</v>
      </c>
      <c r="E43" s="33" t="s">
        <v>116</v>
      </c>
      <c r="F43" s="35"/>
      <c r="G43" s="33"/>
      <c r="H43" s="33"/>
      <c r="I43" s="33"/>
      <c r="J43" s="36">
        <f>IF(OR(D43=0),0,([1]RESTRINGIDOP1!C5/[1]RESTRINGIDOP1!B9))</f>
        <v>0</v>
      </c>
      <c r="K43" s="33"/>
      <c r="L43" s="36">
        <f>IF(OR(D43=0),0,([1]RESTRINGIDOP1!D5/[1]RESTRINGIDOP1!B9))</f>
        <v>1</v>
      </c>
      <c r="M43" s="36">
        <f>(J43+L43)</f>
        <v>1</v>
      </c>
      <c r="N43" s="33"/>
      <c r="O43" s="33"/>
      <c r="P43" s="33"/>
      <c r="Q43" s="63"/>
    </row>
    <row r="44" spans="1:17" ht="11" thickBot="1" x14ac:dyDescent="0.3">
      <c r="A44" s="71"/>
      <c r="B44" s="72"/>
      <c r="C44" s="72"/>
      <c r="D44" s="73">
        <f>IF(OR([1]RESTRINGIDOP1!B10=0),0,[1]RESTRINGIDOP1!B10/[1]RESTRINGIDOP1!B8)</f>
        <v>0.59259259259259256</v>
      </c>
      <c r="E44" s="72" t="s">
        <v>117</v>
      </c>
      <c r="F44" s="74"/>
      <c r="G44" s="72"/>
      <c r="H44" s="72"/>
      <c r="I44" s="72"/>
      <c r="J44" s="37">
        <f>IF(OR(D44=0),0,([1]RESTRINGIDOP1!F5/[1]RESTRINGIDOP1!B10))</f>
        <v>0</v>
      </c>
      <c r="K44" s="72"/>
      <c r="L44" s="37">
        <f>IF(OR(D44=0),0,([1]RESTRINGIDOP1!G5/[1]RESTRINGIDOP1!B10))</f>
        <v>1</v>
      </c>
      <c r="M44" s="37">
        <f>J44+L44</f>
        <v>1</v>
      </c>
      <c r="N44" s="72"/>
      <c r="O44" s="72"/>
      <c r="P44" s="72"/>
      <c r="Q44" s="75"/>
    </row>
    <row r="45" spans="1:17" ht="11" thickBot="1" x14ac:dyDescent="0.3">
      <c r="A45" s="64"/>
      <c r="B45" s="65"/>
      <c r="C45" s="65"/>
      <c r="D45" s="66">
        <f>M41</f>
        <v>27</v>
      </c>
      <c r="E45" s="65" t="s">
        <v>118</v>
      </c>
      <c r="F45" s="76"/>
      <c r="G45" s="65"/>
      <c r="H45" s="65"/>
      <c r="I45" s="65"/>
      <c r="J45" s="67"/>
      <c r="K45" s="65"/>
      <c r="L45" s="67"/>
      <c r="M45" s="67"/>
      <c r="N45" s="65"/>
      <c r="O45" s="65"/>
      <c r="P45" s="65"/>
      <c r="Q45" s="68"/>
    </row>
  </sheetData>
  <autoFilter ref="A11:Q13" xr:uid="{79B58C80-8000-4989-8FFA-18108E1F08F7}">
    <filterColumn colId="4" showButton="0"/>
    <filterColumn colId="5" showButton="0"/>
    <filterColumn colId="8" showButton="0"/>
    <filterColumn colId="9" showButton="0"/>
    <filterColumn colId="10" showButton="0"/>
    <filterColumn colId="11" showButton="0"/>
    <filterColumn colId="15" showButton="0"/>
  </autoFilter>
  <mergeCells count="20">
    <mergeCell ref="A11:A12"/>
    <mergeCell ref="B11:B13"/>
    <mergeCell ref="C11:C13"/>
    <mergeCell ref="D11:D13"/>
    <mergeCell ref="E11:G12"/>
    <mergeCell ref="A3:H3"/>
    <mergeCell ref="A5:H5"/>
    <mergeCell ref="A7:Q7"/>
    <mergeCell ref="A8:Q8"/>
    <mergeCell ref="D10:Q10"/>
    <mergeCell ref="H11:H13"/>
    <mergeCell ref="I11:M11"/>
    <mergeCell ref="N11:N13"/>
    <mergeCell ref="O11:O13"/>
    <mergeCell ref="P11:Q11"/>
    <mergeCell ref="I12:I13"/>
    <mergeCell ref="K12:K13"/>
    <mergeCell ref="M12:M13"/>
    <mergeCell ref="P12:P13"/>
    <mergeCell ref="Q12:Q13"/>
  </mergeCells>
  <phoneticPr fontId="16" type="noConversion"/>
  <dataValidations disablePrompts="1" count="3">
    <dataValidation type="list" allowBlank="1" showInputMessage="1" showErrorMessage="1" prompt=" - " sqref="O14:O40" xr:uid="{A99AAF4C-3559-4622-B9F6-7E4FDECFD8CE}">
      <formula1>$A$49:$A$52</formula1>
    </dataValidation>
    <dataValidation type="list" allowBlank="1" showInputMessage="1" prompt=" - Seleccione una Área estratégica. No dejar en blanco o en &quot;0,0&quot; estos espacios." sqref="A14:A40" xr:uid="{F0DD9D53-ACD9-4C94-A68B-43CC19BBE996}">
      <formula1>$A$53:$A$74</formula1>
    </dataValidation>
    <dataValidation type="list" allowBlank="1" showInputMessage="1" showErrorMessage="1" prompt=" - " sqref="E14:E40" xr:uid="{0019AF4F-BA87-4FBE-B03A-70E179719408}">
      <formula1>$A$47:$A$48</formula1>
    </dataValidation>
  </dataValidations>
  <pageMargins left="1.19" right="0.27" top="0.74803149606299213" bottom="0.74803149606299213" header="0.31496062992125984" footer="0.31496062992125984"/>
  <pageSetup paperSize="9" scale="80" orientation="landscape"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4E9E3-C629-4684-ABB0-6734EB055363}">
  <dimension ref="A1:R39"/>
  <sheetViews>
    <sheetView tabSelected="1" topLeftCell="A31" workbookViewId="0">
      <selection activeCell="G32" sqref="G32"/>
    </sheetView>
  </sheetViews>
  <sheetFormatPr baseColWidth="10" defaultColWidth="10.81640625" defaultRowHeight="10.5" x14ac:dyDescent="0.25"/>
  <cols>
    <col min="1" max="1" width="12" style="17" customWidth="1"/>
    <col min="2" max="3" width="10.81640625" style="17" hidden="1" customWidth="1"/>
    <col min="4" max="4" width="20.54296875" style="17" customWidth="1"/>
    <col min="5" max="5" width="5.453125" style="17" customWidth="1"/>
    <col min="6" max="6" width="4.90625" style="17" customWidth="1"/>
    <col min="7" max="7" width="20.54296875" style="17" customWidth="1"/>
    <col min="8" max="8" width="10.453125" style="17" customWidth="1"/>
    <col min="9" max="12" width="5.1796875" style="17" customWidth="1"/>
    <col min="13" max="13" width="10.81640625" style="17" hidden="1" customWidth="1"/>
    <col min="14" max="14" width="12.54296875" style="17" customWidth="1"/>
    <col min="15" max="17" width="10.81640625" style="17" customWidth="1"/>
    <col min="18" max="18" width="14" style="17" customWidth="1"/>
    <col min="19" max="16384" width="10.81640625" style="17"/>
  </cols>
  <sheetData>
    <row r="1" spans="1:18" x14ac:dyDescent="0.25">
      <c r="A1" s="79" t="str">
        <f>'[1]PROGRAMA I'!A1</f>
        <v>PLAN OPERATIVO ANUAL</v>
      </c>
      <c r="B1" s="79"/>
      <c r="C1" s="79"/>
      <c r="D1" s="78"/>
      <c r="E1" s="78"/>
      <c r="F1" s="15"/>
      <c r="G1" s="78"/>
      <c r="H1" s="78"/>
      <c r="I1" s="16"/>
      <c r="J1" s="16"/>
      <c r="K1" s="16"/>
      <c r="L1" s="16"/>
      <c r="M1" s="16"/>
      <c r="N1" s="16"/>
      <c r="O1" s="16"/>
      <c r="P1" s="16"/>
      <c r="Q1" s="16"/>
      <c r="R1" s="16"/>
    </row>
    <row r="2" spans="1:18" x14ac:dyDescent="0.25">
      <c r="A2" s="79" t="str">
        <f>'[1]PROGRAMA I'!A2</f>
        <v>MUNICIPALIDAD DE OROTINA</v>
      </c>
      <c r="B2" s="79"/>
      <c r="C2" s="79"/>
      <c r="D2" s="78"/>
      <c r="E2" s="78"/>
      <c r="F2" s="15"/>
      <c r="G2" s="78"/>
      <c r="H2" s="78"/>
      <c r="I2" s="16"/>
      <c r="J2" s="16"/>
      <c r="K2" s="16"/>
      <c r="L2" s="16"/>
      <c r="M2" s="16"/>
      <c r="N2" s="16"/>
      <c r="O2" s="16"/>
      <c r="P2" s="16"/>
      <c r="Q2" s="16"/>
      <c r="R2" s="16"/>
    </row>
    <row r="3" spans="1:18" x14ac:dyDescent="0.25">
      <c r="A3" s="78">
        <f>'[1]PROGRAMA I'!A3</f>
        <v>2022</v>
      </c>
      <c r="B3" s="78"/>
      <c r="C3" s="78"/>
      <c r="D3" s="16"/>
      <c r="E3" s="16"/>
      <c r="F3" s="38"/>
      <c r="G3" s="16"/>
      <c r="H3" s="16"/>
      <c r="I3" s="16"/>
      <c r="J3" s="16"/>
      <c r="K3" s="16"/>
      <c r="L3" s="16"/>
      <c r="M3" s="16"/>
      <c r="N3" s="16"/>
      <c r="O3" s="16"/>
      <c r="P3" s="16"/>
      <c r="Q3" s="16"/>
      <c r="R3" s="16"/>
    </row>
    <row r="4" spans="1:18" x14ac:dyDescent="0.25">
      <c r="A4" s="79" t="s">
        <v>39</v>
      </c>
      <c r="B4" s="79"/>
      <c r="C4" s="79"/>
      <c r="D4" s="79"/>
      <c r="E4" s="79"/>
      <c r="F4" s="15"/>
      <c r="G4" s="79"/>
      <c r="H4" s="79"/>
      <c r="I4" s="16"/>
      <c r="J4" s="16"/>
      <c r="K4" s="16"/>
      <c r="L4" s="16"/>
      <c r="M4" s="16"/>
      <c r="N4" s="16"/>
      <c r="O4" s="16"/>
      <c r="P4" s="16"/>
      <c r="Q4" s="16"/>
      <c r="R4" s="16"/>
    </row>
    <row r="5" spans="1:18" x14ac:dyDescent="0.25">
      <c r="A5" s="183" t="s">
        <v>246</v>
      </c>
      <c r="B5" s="182"/>
      <c r="C5" s="182"/>
      <c r="D5" s="182"/>
      <c r="E5" s="182"/>
      <c r="F5" s="182"/>
      <c r="G5" s="182"/>
      <c r="H5" s="182"/>
      <c r="I5" s="16"/>
      <c r="J5" s="16"/>
      <c r="K5" s="16"/>
      <c r="L5" s="16"/>
      <c r="M5" s="16"/>
      <c r="N5" s="16"/>
      <c r="O5" s="16"/>
      <c r="P5" s="16"/>
      <c r="Q5" s="16"/>
      <c r="R5" s="16"/>
    </row>
    <row r="6" spans="1:18" x14ac:dyDescent="0.25">
      <c r="A6" s="79"/>
      <c r="B6" s="79"/>
      <c r="C6" s="79"/>
      <c r="D6" s="79"/>
      <c r="E6" s="79"/>
      <c r="F6" s="15"/>
      <c r="G6" s="79"/>
      <c r="H6" s="79"/>
      <c r="I6" s="16"/>
      <c r="J6" s="16"/>
      <c r="K6" s="16"/>
      <c r="L6" s="16"/>
      <c r="M6" s="16"/>
      <c r="N6" s="16"/>
      <c r="O6" s="16"/>
      <c r="P6" s="16"/>
      <c r="Q6" s="16"/>
      <c r="R6" s="16"/>
    </row>
    <row r="7" spans="1:18" x14ac:dyDescent="0.25">
      <c r="A7" s="39" t="s">
        <v>247</v>
      </c>
      <c r="B7" s="39"/>
      <c r="C7" s="39"/>
      <c r="D7" s="39"/>
      <c r="E7" s="39"/>
      <c r="F7" s="15"/>
      <c r="G7" s="39"/>
      <c r="H7" s="39"/>
      <c r="I7" s="39"/>
      <c r="J7" s="39"/>
      <c r="K7" s="39"/>
      <c r="L7" s="39"/>
      <c r="M7" s="39"/>
      <c r="N7" s="39"/>
      <c r="O7" s="39"/>
      <c r="P7" s="39"/>
      <c r="Q7" s="39"/>
      <c r="R7" s="39"/>
    </row>
    <row r="8" spans="1:18" x14ac:dyDescent="0.25">
      <c r="A8" s="39"/>
      <c r="B8" s="39"/>
      <c r="C8" s="39"/>
      <c r="D8" s="39"/>
      <c r="E8" s="39"/>
      <c r="F8" s="15"/>
      <c r="G8" s="39"/>
      <c r="H8" s="39"/>
      <c r="I8" s="39"/>
      <c r="J8" s="39"/>
      <c r="K8" s="39"/>
      <c r="L8" s="39"/>
      <c r="M8" s="39"/>
      <c r="N8" s="39"/>
      <c r="O8" s="39"/>
      <c r="P8" s="39"/>
      <c r="Q8" s="39"/>
      <c r="R8" s="39"/>
    </row>
    <row r="9" spans="1:18" x14ac:dyDescent="0.25">
      <c r="A9" s="39" t="s">
        <v>248</v>
      </c>
      <c r="B9" s="39"/>
      <c r="C9" s="39"/>
      <c r="D9" s="39"/>
      <c r="E9" s="39"/>
      <c r="F9" s="15"/>
      <c r="G9" s="39"/>
      <c r="H9" s="39"/>
      <c r="I9" s="39"/>
      <c r="J9" s="39"/>
      <c r="K9" s="39"/>
      <c r="L9" s="39"/>
      <c r="M9" s="39"/>
      <c r="N9" s="39"/>
      <c r="O9" s="39"/>
      <c r="P9" s="39"/>
      <c r="Q9" s="39"/>
      <c r="R9" s="39"/>
    </row>
    <row r="10" spans="1:18" ht="11" thickBot="1" x14ac:dyDescent="0.3">
      <c r="A10" s="39"/>
      <c r="B10" s="39"/>
      <c r="C10" s="39"/>
      <c r="D10" s="39"/>
      <c r="E10" s="39"/>
      <c r="F10" s="15"/>
      <c r="G10" s="39"/>
      <c r="H10" s="39"/>
      <c r="I10" s="39"/>
      <c r="J10" s="39"/>
      <c r="K10" s="39"/>
      <c r="L10" s="39"/>
      <c r="M10" s="39"/>
      <c r="N10" s="39"/>
      <c r="O10" s="39"/>
      <c r="P10" s="39"/>
      <c r="Q10" s="39"/>
      <c r="R10" s="39"/>
    </row>
    <row r="11" spans="1:18" ht="32" thickBot="1" x14ac:dyDescent="0.3">
      <c r="A11" s="88" t="s">
        <v>40</v>
      </c>
      <c r="B11" s="92"/>
      <c r="C11" s="92"/>
      <c r="D11" s="203" t="s">
        <v>119</v>
      </c>
      <c r="E11" s="204"/>
      <c r="F11" s="204"/>
      <c r="G11" s="204"/>
      <c r="H11" s="204"/>
      <c r="I11" s="204"/>
      <c r="J11" s="204"/>
      <c r="K11" s="204"/>
      <c r="L11" s="204"/>
      <c r="M11" s="204"/>
      <c r="N11" s="204"/>
      <c r="O11" s="204"/>
      <c r="P11" s="204"/>
      <c r="Q11" s="204"/>
      <c r="R11" s="205"/>
    </row>
    <row r="12" spans="1:18" ht="34" customHeight="1" thickBot="1" x14ac:dyDescent="0.3">
      <c r="A12" s="206" t="s">
        <v>42</v>
      </c>
      <c r="B12" s="194" t="s">
        <v>43</v>
      </c>
      <c r="C12" s="194" t="s">
        <v>44</v>
      </c>
      <c r="D12" s="172" t="s">
        <v>45</v>
      </c>
      <c r="E12" s="197" t="s">
        <v>46</v>
      </c>
      <c r="F12" s="198"/>
      <c r="G12" s="199"/>
      <c r="H12" s="167" t="s">
        <v>47</v>
      </c>
      <c r="I12" s="169" t="s">
        <v>48</v>
      </c>
      <c r="J12" s="170"/>
      <c r="K12" s="170"/>
      <c r="L12" s="170"/>
      <c r="M12" s="171"/>
      <c r="N12" s="172" t="s">
        <v>49</v>
      </c>
      <c r="O12" s="172" t="s">
        <v>120</v>
      </c>
      <c r="P12" s="77"/>
      <c r="Q12" s="173" t="s">
        <v>51</v>
      </c>
      <c r="R12" s="199"/>
    </row>
    <row r="13" spans="1:18" ht="21.65" customHeight="1" thickBot="1" x14ac:dyDescent="0.3">
      <c r="A13" s="207"/>
      <c r="B13" s="168"/>
      <c r="C13" s="168"/>
      <c r="D13" s="168"/>
      <c r="E13" s="200"/>
      <c r="F13" s="201"/>
      <c r="G13" s="202"/>
      <c r="H13" s="168"/>
      <c r="I13" s="175" t="s">
        <v>121</v>
      </c>
      <c r="J13" s="18" t="s">
        <v>53</v>
      </c>
      <c r="K13" s="175" t="s">
        <v>122</v>
      </c>
      <c r="L13" s="18" t="s">
        <v>53</v>
      </c>
      <c r="M13" s="177" t="s">
        <v>55</v>
      </c>
      <c r="N13" s="168"/>
      <c r="O13" s="168"/>
      <c r="P13" s="93" t="s">
        <v>123</v>
      </c>
      <c r="Q13" s="172" t="s">
        <v>56</v>
      </c>
      <c r="R13" s="172" t="s">
        <v>57</v>
      </c>
    </row>
    <row r="14" spans="1:18" ht="21" x14ac:dyDescent="0.25">
      <c r="A14" s="89" t="s">
        <v>58</v>
      </c>
      <c r="B14" s="168"/>
      <c r="C14" s="168"/>
      <c r="D14" s="168"/>
      <c r="E14" s="40" t="s">
        <v>59</v>
      </c>
      <c r="F14" s="41" t="s">
        <v>60</v>
      </c>
      <c r="G14" s="42" t="s">
        <v>61</v>
      </c>
      <c r="H14" s="168"/>
      <c r="I14" s="176"/>
      <c r="J14" s="43"/>
      <c r="K14" s="176"/>
      <c r="L14" s="43"/>
      <c r="M14" s="178"/>
      <c r="N14" s="168"/>
      <c r="O14" s="168"/>
      <c r="P14" s="94" t="s">
        <v>124</v>
      </c>
      <c r="Q14" s="168"/>
      <c r="R14" s="168"/>
    </row>
    <row r="15" spans="1:18" ht="60" x14ac:dyDescent="0.25">
      <c r="A15" s="95" t="s">
        <v>29</v>
      </c>
      <c r="B15" s="96"/>
      <c r="C15" s="96"/>
      <c r="D15" s="97" t="s">
        <v>125</v>
      </c>
      <c r="E15" s="96" t="s">
        <v>63</v>
      </c>
      <c r="F15" s="224" t="s">
        <v>302</v>
      </c>
      <c r="G15" s="97" t="s">
        <v>126</v>
      </c>
      <c r="H15" s="97" t="s">
        <v>96</v>
      </c>
      <c r="I15" s="98"/>
      <c r="J15" s="99">
        <f t="shared" ref="J15:J34" si="0">IF(OR(I15=0),0,(I15/(I15+K15)))</f>
        <v>0</v>
      </c>
      <c r="K15" s="98">
        <v>100</v>
      </c>
      <c r="L15" s="99">
        <f t="shared" ref="L15:L34" si="1">IF(OR(K15=0),0,(K15/(I15+K15)))</f>
        <v>1</v>
      </c>
      <c r="M15" s="100">
        <f t="shared" ref="M15:M34" si="2">J15+L15</f>
        <v>1</v>
      </c>
      <c r="N15" s="97" t="s">
        <v>127</v>
      </c>
      <c r="O15" s="97" t="s">
        <v>128</v>
      </c>
      <c r="P15" s="98" t="s">
        <v>129</v>
      </c>
      <c r="Q15" s="101"/>
      <c r="R15" s="101">
        <v>2350000</v>
      </c>
    </row>
    <row r="16" spans="1:18" ht="40" x14ac:dyDescent="0.25">
      <c r="A16" s="96" t="s">
        <v>21</v>
      </c>
      <c r="B16" s="96"/>
      <c r="C16" s="96"/>
      <c r="D16" s="97" t="s">
        <v>130</v>
      </c>
      <c r="E16" s="96" t="s">
        <v>63</v>
      </c>
      <c r="F16" s="224" t="s">
        <v>323</v>
      </c>
      <c r="G16" s="102" t="s">
        <v>271</v>
      </c>
      <c r="H16" s="97" t="s">
        <v>96</v>
      </c>
      <c r="I16" s="98"/>
      <c r="J16" s="99">
        <f t="shared" si="0"/>
        <v>0</v>
      </c>
      <c r="K16" s="98">
        <v>100</v>
      </c>
      <c r="L16" s="99">
        <f t="shared" si="1"/>
        <v>1</v>
      </c>
      <c r="M16" s="100">
        <f t="shared" si="2"/>
        <v>1</v>
      </c>
      <c r="N16" s="97" t="s">
        <v>131</v>
      </c>
      <c r="O16" s="98" t="s">
        <v>132</v>
      </c>
      <c r="P16" s="98" t="s">
        <v>129</v>
      </c>
      <c r="Q16" s="101"/>
      <c r="R16" s="101">
        <v>37500000</v>
      </c>
    </row>
    <row r="17" spans="1:18" ht="30" x14ac:dyDescent="0.25">
      <c r="A17" s="82" t="s">
        <v>29</v>
      </c>
      <c r="B17" s="83"/>
      <c r="C17" s="83"/>
      <c r="D17" s="44" t="s">
        <v>133</v>
      </c>
      <c r="E17" s="83" t="s">
        <v>63</v>
      </c>
      <c r="F17" s="224" t="s">
        <v>303</v>
      </c>
      <c r="G17" s="44" t="s">
        <v>272</v>
      </c>
      <c r="H17" s="44" t="s">
        <v>96</v>
      </c>
      <c r="I17" s="103"/>
      <c r="J17" s="104">
        <f t="shared" si="0"/>
        <v>0</v>
      </c>
      <c r="K17" s="103">
        <v>100</v>
      </c>
      <c r="L17" s="104">
        <f t="shared" si="1"/>
        <v>1</v>
      </c>
      <c r="M17" s="105">
        <f t="shared" si="2"/>
        <v>1</v>
      </c>
      <c r="N17" s="44" t="s">
        <v>131</v>
      </c>
      <c r="O17" s="44" t="s">
        <v>128</v>
      </c>
      <c r="P17" s="103" t="s">
        <v>129</v>
      </c>
      <c r="Q17" s="106"/>
      <c r="R17" s="106">
        <v>13500000</v>
      </c>
    </row>
    <row r="18" spans="1:18" ht="50" x14ac:dyDescent="0.25">
      <c r="A18" s="82" t="s">
        <v>21</v>
      </c>
      <c r="B18" s="83"/>
      <c r="C18" s="83"/>
      <c r="D18" s="44" t="s">
        <v>133</v>
      </c>
      <c r="E18" s="83" t="s">
        <v>63</v>
      </c>
      <c r="F18" s="224" t="s">
        <v>304</v>
      </c>
      <c r="G18" s="19" t="s">
        <v>273</v>
      </c>
      <c r="H18" s="44" t="s">
        <v>96</v>
      </c>
      <c r="I18" s="103"/>
      <c r="J18" s="104">
        <f t="shared" si="0"/>
        <v>0</v>
      </c>
      <c r="K18" s="103">
        <v>100</v>
      </c>
      <c r="L18" s="104">
        <f t="shared" si="1"/>
        <v>1</v>
      </c>
      <c r="M18" s="105">
        <f t="shared" si="2"/>
        <v>1</v>
      </c>
      <c r="N18" s="44" t="s">
        <v>134</v>
      </c>
      <c r="O18" s="44" t="s">
        <v>144</v>
      </c>
      <c r="P18" s="103" t="s">
        <v>129</v>
      </c>
      <c r="Q18" s="106"/>
      <c r="R18" s="106">
        <v>5000000</v>
      </c>
    </row>
    <row r="19" spans="1:18" ht="40" x14ac:dyDescent="0.25">
      <c r="A19" s="83" t="s">
        <v>21</v>
      </c>
      <c r="B19" s="83"/>
      <c r="C19" s="83"/>
      <c r="D19" s="44" t="s">
        <v>135</v>
      </c>
      <c r="E19" s="83" t="s">
        <v>63</v>
      </c>
      <c r="F19" s="224" t="s">
        <v>305</v>
      </c>
      <c r="G19" s="44" t="s">
        <v>136</v>
      </c>
      <c r="H19" s="44" t="s">
        <v>96</v>
      </c>
      <c r="I19" s="103"/>
      <c r="J19" s="104">
        <f t="shared" si="0"/>
        <v>0</v>
      </c>
      <c r="K19" s="103">
        <v>100</v>
      </c>
      <c r="L19" s="104">
        <f t="shared" si="1"/>
        <v>1</v>
      </c>
      <c r="M19" s="105">
        <f t="shared" si="2"/>
        <v>1</v>
      </c>
      <c r="N19" s="44" t="s">
        <v>131</v>
      </c>
      <c r="O19" s="44" t="s">
        <v>128</v>
      </c>
      <c r="P19" s="103" t="s">
        <v>129</v>
      </c>
      <c r="Q19" s="106"/>
      <c r="R19" s="106">
        <v>3000000</v>
      </c>
    </row>
    <row r="20" spans="1:18" ht="60" x14ac:dyDescent="0.25">
      <c r="A20" s="82" t="s">
        <v>23</v>
      </c>
      <c r="B20" s="83"/>
      <c r="C20" s="83"/>
      <c r="D20" s="44" t="s">
        <v>137</v>
      </c>
      <c r="E20" s="83"/>
      <c r="F20" s="224" t="s">
        <v>306</v>
      </c>
      <c r="G20" s="46" t="s">
        <v>138</v>
      </c>
      <c r="H20" s="44" t="s">
        <v>139</v>
      </c>
      <c r="I20" s="103"/>
      <c r="J20" s="104">
        <f t="shared" si="0"/>
        <v>0</v>
      </c>
      <c r="K20" s="103">
        <v>100</v>
      </c>
      <c r="L20" s="104">
        <f t="shared" si="1"/>
        <v>1</v>
      </c>
      <c r="M20" s="105">
        <f t="shared" si="2"/>
        <v>1</v>
      </c>
      <c r="N20" s="44" t="s">
        <v>140</v>
      </c>
      <c r="O20" s="44" t="s">
        <v>141</v>
      </c>
      <c r="P20" s="103" t="s">
        <v>129</v>
      </c>
      <c r="Q20" s="106"/>
      <c r="R20" s="107">
        <v>2527041.7999999998</v>
      </c>
    </row>
    <row r="21" spans="1:18" ht="50" x14ac:dyDescent="0.25">
      <c r="A21" s="82" t="s">
        <v>23</v>
      </c>
      <c r="B21" s="83"/>
      <c r="C21" s="83"/>
      <c r="D21" s="44" t="s">
        <v>142</v>
      </c>
      <c r="E21" s="83" t="s">
        <v>63</v>
      </c>
      <c r="F21" s="224" t="s">
        <v>307</v>
      </c>
      <c r="G21" s="46" t="s">
        <v>143</v>
      </c>
      <c r="H21" s="44" t="s">
        <v>139</v>
      </c>
      <c r="I21" s="103"/>
      <c r="J21" s="104">
        <f t="shared" si="0"/>
        <v>0</v>
      </c>
      <c r="K21" s="103">
        <v>100</v>
      </c>
      <c r="L21" s="104">
        <f t="shared" si="1"/>
        <v>1</v>
      </c>
      <c r="M21" s="105">
        <f t="shared" si="2"/>
        <v>1</v>
      </c>
      <c r="N21" s="44" t="s">
        <v>140</v>
      </c>
      <c r="O21" s="44" t="s">
        <v>144</v>
      </c>
      <c r="P21" s="103" t="s">
        <v>129</v>
      </c>
      <c r="Q21" s="106"/>
      <c r="R21" s="107">
        <v>48083994.060000002</v>
      </c>
    </row>
    <row r="22" spans="1:18" ht="60" x14ac:dyDescent="0.25">
      <c r="A22" s="95" t="s">
        <v>27</v>
      </c>
      <c r="B22" s="96"/>
      <c r="C22" s="96"/>
      <c r="D22" s="97" t="s">
        <v>145</v>
      </c>
      <c r="E22" s="96" t="s">
        <v>63</v>
      </c>
      <c r="F22" s="224" t="s">
        <v>324</v>
      </c>
      <c r="G22" s="97" t="s">
        <v>146</v>
      </c>
      <c r="H22" s="97" t="s">
        <v>96</v>
      </c>
      <c r="I22" s="98"/>
      <c r="J22" s="99">
        <f t="shared" si="0"/>
        <v>0</v>
      </c>
      <c r="K22" s="98">
        <v>100</v>
      </c>
      <c r="L22" s="99">
        <f t="shared" si="1"/>
        <v>1</v>
      </c>
      <c r="M22" s="100">
        <f t="shared" si="2"/>
        <v>1</v>
      </c>
      <c r="N22" s="97" t="s">
        <v>147</v>
      </c>
      <c r="O22" s="97" t="s">
        <v>148</v>
      </c>
      <c r="P22" s="98" t="s">
        <v>129</v>
      </c>
      <c r="Q22" s="101"/>
      <c r="R22" s="108">
        <v>41370757.310000002</v>
      </c>
    </row>
    <row r="23" spans="1:18" ht="40" x14ac:dyDescent="0.25">
      <c r="A23" s="109" t="s">
        <v>21</v>
      </c>
      <c r="B23" s="110"/>
      <c r="C23" s="110"/>
      <c r="D23" s="102" t="s">
        <v>135</v>
      </c>
      <c r="E23" s="111" t="s">
        <v>63</v>
      </c>
      <c r="F23" s="224" t="s">
        <v>325</v>
      </c>
      <c r="G23" s="112" t="s">
        <v>219</v>
      </c>
      <c r="H23" s="97" t="s">
        <v>220</v>
      </c>
      <c r="I23" s="98"/>
      <c r="J23" s="99">
        <f t="shared" si="0"/>
        <v>0</v>
      </c>
      <c r="K23" s="98">
        <v>100</v>
      </c>
      <c r="L23" s="99">
        <f t="shared" si="1"/>
        <v>1</v>
      </c>
      <c r="M23" s="100">
        <f t="shared" si="2"/>
        <v>1</v>
      </c>
      <c r="N23" s="97" t="s">
        <v>192</v>
      </c>
      <c r="O23" s="97" t="s">
        <v>132</v>
      </c>
      <c r="P23" s="98" t="s">
        <v>254</v>
      </c>
      <c r="Q23" s="101"/>
      <c r="R23" s="108">
        <v>3000000</v>
      </c>
    </row>
    <row r="24" spans="1:18" ht="70" x14ac:dyDescent="0.25">
      <c r="A24" s="95" t="s">
        <v>27</v>
      </c>
      <c r="B24" s="96"/>
      <c r="C24" s="96"/>
      <c r="D24" s="97" t="s">
        <v>151</v>
      </c>
      <c r="E24" s="96" t="s">
        <v>63</v>
      </c>
      <c r="F24" s="224" t="s">
        <v>326</v>
      </c>
      <c r="G24" s="46" t="s">
        <v>152</v>
      </c>
      <c r="H24" s="97" t="s">
        <v>96</v>
      </c>
      <c r="I24" s="98"/>
      <c r="J24" s="99">
        <f t="shared" si="0"/>
        <v>0</v>
      </c>
      <c r="K24" s="98">
        <v>100</v>
      </c>
      <c r="L24" s="99">
        <f t="shared" si="1"/>
        <v>1</v>
      </c>
      <c r="M24" s="100">
        <f t="shared" si="2"/>
        <v>1</v>
      </c>
      <c r="N24" s="97" t="s">
        <v>256</v>
      </c>
      <c r="O24" s="97" t="s">
        <v>153</v>
      </c>
      <c r="P24" s="98" t="s">
        <v>129</v>
      </c>
      <c r="Q24" s="101"/>
      <c r="R24" s="101">
        <v>30000000</v>
      </c>
    </row>
    <row r="25" spans="1:18" ht="70" x14ac:dyDescent="0.25">
      <c r="A25" s="95" t="s">
        <v>27</v>
      </c>
      <c r="B25" s="96"/>
      <c r="C25" s="96"/>
      <c r="D25" s="97" t="s">
        <v>151</v>
      </c>
      <c r="E25" s="96" t="s">
        <v>63</v>
      </c>
      <c r="F25" s="224" t="s">
        <v>308</v>
      </c>
      <c r="G25" s="113" t="s">
        <v>154</v>
      </c>
      <c r="H25" s="97" t="s">
        <v>96</v>
      </c>
      <c r="I25" s="98"/>
      <c r="J25" s="99">
        <f t="shared" si="0"/>
        <v>0</v>
      </c>
      <c r="K25" s="98">
        <v>100</v>
      </c>
      <c r="L25" s="99">
        <f t="shared" si="1"/>
        <v>1</v>
      </c>
      <c r="M25" s="100">
        <f t="shared" si="2"/>
        <v>1</v>
      </c>
      <c r="N25" s="97" t="s">
        <v>256</v>
      </c>
      <c r="O25" s="97" t="s">
        <v>153</v>
      </c>
      <c r="P25" s="98" t="s">
        <v>129</v>
      </c>
      <c r="Q25" s="101"/>
      <c r="R25" s="101">
        <v>22479167.670000002</v>
      </c>
    </row>
    <row r="26" spans="1:18" ht="60" x14ac:dyDescent="0.25">
      <c r="A26" s="95" t="s">
        <v>27</v>
      </c>
      <c r="B26" s="96"/>
      <c r="C26" s="96"/>
      <c r="D26" s="97" t="s">
        <v>155</v>
      </c>
      <c r="E26" s="96" t="s">
        <v>63</v>
      </c>
      <c r="F26" s="224" t="s">
        <v>309</v>
      </c>
      <c r="G26" s="113" t="s">
        <v>156</v>
      </c>
      <c r="H26" s="97" t="s">
        <v>96</v>
      </c>
      <c r="I26" s="98"/>
      <c r="J26" s="99">
        <f t="shared" si="0"/>
        <v>0</v>
      </c>
      <c r="K26" s="98">
        <v>100</v>
      </c>
      <c r="L26" s="99">
        <f t="shared" si="1"/>
        <v>1</v>
      </c>
      <c r="M26" s="100">
        <f t="shared" si="2"/>
        <v>1</v>
      </c>
      <c r="N26" s="97" t="s">
        <v>147</v>
      </c>
      <c r="O26" s="98" t="s">
        <v>157</v>
      </c>
      <c r="P26" s="98" t="s">
        <v>129</v>
      </c>
      <c r="Q26" s="101"/>
      <c r="R26" s="101">
        <v>10994819.939999999</v>
      </c>
    </row>
    <row r="27" spans="1:18" ht="60" x14ac:dyDescent="0.25">
      <c r="A27" s="95" t="s">
        <v>27</v>
      </c>
      <c r="B27" s="96"/>
      <c r="C27" s="96"/>
      <c r="D27" s="97" t="s">
        <v>155</v>
      </c>
      <c r="E27" s="96" t="s">
        <v>63</v>
      </c>
      <c r="F27" s="224" t="s">
        <v>310</v>
      </c>
      <c r="G27" s="113" t="s">
        <v>158</v>
      </c>
      <c r="H27" s="97" t="s">
        <v>96</v>
      </c>
      <c r="I27" s="98"/>
      <c r="J27" s="99">
        <f t="shared" si="0"/>
        <v>0</v>
      </c>
      <c r="K27" s="98">
        <v>100</v>
      </c>
      <c r="L27" s="99">
        <f t="shared" si="1"/>
        <v>1</v>
      </c>
      <c r="M27" s="100">
        <f t="shared" si="2"/>
        <v>1</v>
      </c>
      <c r="N27" s="97" t="s">
        <v>147</v>
      </c>
      <c r="O27" s="98" t="s">
        <v>157</v>
      </c>
      <c r="P27" s="98" t="s">
        <v>129</v>
      </c>
      <c r="Q27" s="101"/>
      <c r="R27" s="108">
        <v>45500000</v>
      </c>
    </row>
    <row r="28" spans="1:18" ht="60" x14ac:dyDescent="0.25">
      <c r="A28" s="96" t="s">
        <v>29</v>
      </c>
      <c r="B28" s="96"/>
      <c r="C28" s="96"/>
      <c r="D28" s="97" t="s">
        <v>255</v>
      </c>
      <c r="E28" s="96" t="s">
        <v>63</v>
      </c>
      <c r="F28" s="224" t="s">
        <v>311</v>
      </c>
      <c r="G28" s="97" t="s">
        <v>274</v>
      </c>
      <c r="H28" s="97" t="s">
        <v>96</v>
      </c>
      <c r="I28" s="98"/>
      <c r="J28" s="99">
        <f t="shared" si="0"/>
        <v>0</v>
      </c>
      <c r="K28" s="98">
        <v>100</v>
      </c>
      <c r="L28" s="99">
        <f t="shared" si="1"/>
        <v>1</v>
      </c>
      <c r="M28" s="100">
        <f t="shared" si="2"/>
        <v>1</v>
      </c>
      <c r="N28" s="97" t="s">
        <v>256</v>
      </c>
      <c r="O28" s="97" t="s">
        <v>257</v>
      </c>
      <c r="P28" s="98" t="s">
        <v>129</v>
      </c>
      <c r="Q28" s="101"/>
      <c r="R28" s="101">
        <v>1316924.0958</v>
      </c>
    </row>
    <row r="29" spans="1:18" ht="60" x14ac:dyDescent="0.25">
      <c r="A29" s="95" t="s">
        <v>27</v>
      </c>
      <c r="B29" s="96"/>
      <c r="C29" s="96"/>
      <c r="D29" s="97" t="s">
        <v>161</v>
      </c>
      <c r="E29" s="96" t="s">
        <v>63</v>
      </c>
      <c r="F29" s="224" t="s">
        <v>312</v>
      </c>
      <c r="G29" s="114" t="s">
        <v>275</v>
      </c>
      <c r="H29" s="97" t="s">
        <v>96</v>
      </c>
      <c r="I29" s="98"/>
      <c r="J29" s="99">
        <f t="shared" si="0"/>
        <v>0</v>
      </c>
      <c r="K29" s="98">
        <v>100</v>
      </c>
      <c r="L29" s="99">
        <f t="shared" si="1"/>
        <v>1</v>
      </c>
      <c r="M29" s="100">
        <f t="shared" si="2"/>
        <v>1</v>
      </c>
      <c r="N29" s="97" t="s">
        <v>147</v>
      </c>
      <c r="O29" s="98" t="s">
        <v>162</v>
      </c>
      <c r="P29" s="98" t="s">
        <v>129</v>
      </c>
      <c r="Q29" s="115"/>
      <c r="R29" s="108">
        <v>2800000</v>
      </c>
    </row>
    <row r="30" spans="1:18" ht="60" x14ac:dyDescent="0.25">
      <c r="A30" s="95" t="s">
        <v>27</v>
      </c>
      <c r="B30" s="96"/>
      <c r="C30" s="96"/>
      <c r="D30" s="97" t="s">
        <v>161</v>
      </c>
      <c r="E30" s="96" t="s">
        <v>63</v>
      </c>
      <c r="F30" s="224" t="s">
        <v>313</v>
      </c>
      <c r="G30" s="114" t="s">
        <v>163</v>
      </c>
      <c r="H30" s="97" t="s">
        <v>96</v>
      </c>
      <c r="I30" s="98"/>
      <c r="J30" s="99">
        <f t="shared" si="0"/>
        <v>0</v>
      </c>
      <c r="K30" s="98">
        <v>100</v>
      </c>
      <c r="L30" s="99">
        <f t="shared" si="1"/>
        <v>1</v>
      </c>
      <c r="M30" s="100">
        <f t="shared" si="2"/>
        <v>1</v>
      </c>
      <c r="N30" s="97" t="s">
        <v>147</v>
      </c>
      <c r="O30" s="98" t="s">
        <v>162</v>
      </c>
      <c r="P30" s="98" t="s">
        <v>129</v>
      </c>
      <c r="Q30" s="101"/>
      <c r="R30" s="108">
        <v>8740099.3300000001</v>
      </c>
    </row>
    <row r="31" spans="1:18" ht="90.5" x14ac:dyDescent="0.25">
      <c r="A31" s="95" t="s">
        <v>27</v>
      </c>
      <c r="B31" s="96"/>
      <c r="C31" s="96"/>
      <c r="D31" s="97" t="s">
        <v>164</v>
      </c>
      <c r="E31" s="96" t="s">
        <v>63</v>
      </c>
      <c r="F31" s="224" t="s">
        <v>314</v>
      </c>
      <c r="G31" s="114" t="s">
        <v>165</v>
      </c>
      <c r="H31" s="97" t="s">
        <v>96</v>
      </c>
      <c r="I31" s="98"/>
      <c r="J31" s="99">
        <f t="shared" si="0"/>
        <v>0</v>
      </c>
      <c r="K31" s="98">
        <v>100</v>
      </c>
      <c r="L31" s="99">
        <f t="shared" si="1"/>
        <v>1</v>
      </c>
      <c r="M31" s="100">
        <f t="shared" si="2"/>
        <v>1</v>
      </c>
      <c r="N31" s="97" t="s">
        <v>147</v>
      </c>
      <c r="O31" s="98" t="s">
        <v>166</v>
      </c>
      <c r="P31" s="98" t="s">
        <v>129</v>
      </c>
      <c r="Q31" s="101"/>
      <c r="R31" s="108">
        <v>24541927.489999998</v>
      </c>
    </row>
    <row r="32" spans="1:18" ht="60" x14ac:dyDescent="0.25">
      <c r="A32" s="95" t="s">
        <v>27</v>
      </c>
      <c r="B32" s="96"/>
      <c r="C32" s="96"/>
      <c r="D32" s="97" t="s">
        <v>167</v>
      </c>
      <c r="E32" s="96" t="s">
        <v>63</v>
      </c>
      <c r="F32" s="224" t="s">
        <v>315</v>
      </c>
      <c r="G32" s="114" t="s">
        <v>276</v>
      </c>
      <c r="H32" s="97" t="s">
        <v>168</v>
      </c>
      <c r="I32" s="98"/>
      <c r="J32" s="99">
        <f t="shared" si="0"/>
        <v>0</v>
      </c>
      <c r="K32" s="98">
        <v>100</v>
      </c>
      <c r="L32" s="99">
        <f t="shared" si="1"/>
        <v>1</v>
      </c>
      <c r="M32" s="100">
        <f t="shared" si="2"/>
        <v>1</v>
      </c>
      <c r="N32" s="97" t="s">
        <v>335</v>
      </c>
      <c r="O32" s="98" t="s">
        <v>169</v>
      </c>
      <c r="P32" s="98" t="s">
        <v>129</v>
      </c>
      <c r="Q32" s="101"/>
      <c r="R32" s="108">
        <v>3500000</v>
      </c>
    </row>
    <row r="33" spans="1:18" ht="60.5" x14ac:dyDescent="0.25">
      <c r="A33" s="95" t="s">
        <v>27</v>
      </c>
      <c r="B33" s="96"/>
      <c r="C33" s="96"/>
      <c r="D33" s="97" t="s">
        <v>167</v>
      </c>
      <c r="E33" s="96" t="s">
        <v>63</v>
      </c>
      <c r="F33" s="224" t="s">
        <v>316</v>
      </c>
      <c r="G33" s="112" t="s">
        <v>277</v>
      </c>
      <c r="H33" s="97" t="s">
        <v>96</v>
      </c>
      <c r="I33" s="98"/>
      <c r="J33" s="99">
        <f t="shared" si="0"/>
        <v>0</v>
      </c>
      <c r="K33" s="98">
        <v>100</v>
      </c>
      <c r="L33" s="99">
        <f t="shared" si="1"/>
        <v>1</v>
      </c>
      <c r="M33" s="100">
        <f t="shared" si="2"/>
        <v>1</v>
      </c>
      <c r="N33" s="97" t="s">
        <v>131</v>
      </c>
      <c r="O33" s="98" t="s">
        <v>169</v>
      </c>
      <c r="P33" s="98" t="s">
        <v>129</v>
      </c>
      <c r="Q33" s="101"/>
      <c r="R33" s="108">
        <v>1200000</v>
      </c>
    </row>
    <row r="34" spans="1:18" ht="51" thickBot="1" x14ac:dyDescent="0.3">
      <c r="A34" s="110" t="s">
        <v>23</v>
      </c>
      <c r="B34" s="110"/>
      <c r="C34" s="110"/>
      <c r="D34" s="102" t="s">
        <v>142</v>
      </c>
      <c r="E34" s="111" t="s">
        <v>63</v>
      </c>
      <c r="F34" s="224" t="s">
        <v>317</v>
      </c>
      <c r="G34" s="112" t="s">
        <v>209</v>
      </c>
      <c r="H34" s="97" t="s">
        <v>210</v>
      </c>
      <c r="I34" s="98"/>
      <c r="J34" s="99">
        <f t="shared" si="0"/>
        <v>0</v>
      </c>
      <c r="K34" s="98">
        <v>100</v>
      </c>
      <c r="L34" s="99">
        <f t="shared" si="1"/>
        <v>1</v>
      </c>
      <c r="M34" s="100">
        <f t="shared" si="2"/>
        <v>1</v>
      </c>
      <c r="N34" s="97" t="s">
        <v>140</v>
      </c>
      <c r="O34" s="97" t="s">
        <v>258</v>
      </c>
      <c r="P34" s="98" t="s">
        <v>129</v>
      </c>
      <c r="Q34" s="101"/>
      <c r="R34" s="101">
        <v>10000000</v>
      </c>
    </row>
    <row r="35" spans="1:18" ht="11" thickBot="1" x14ac:dyDescent="0.3">
      <c r="A35" s="116"/>
      <c r="B35" s="116"/>
      <c r="C35" s="116"/>
      <c r="D35" s="117" t="s">
        <v>114</v>
      </c>
      <c r="E35" s="118"/>
      <c r="F35" s="119"/>
      <c r="G35" s="120"/>
      <c r="H35" s="121"/>
      <c r="I35" s="121"/>
      <c r="J35" s="122">
        <f>SUM(J15:J34)</f>
        <v>0</v>
      </c>
      <c r="K35" s="121"/>
      <c r="L35" s="122">
        <f>SUM(L15:L34)</f>
        <v>20</v>
      </c>
      <c r="M35" s="123">
        <f>SUM(M15:M34)</f>
        <v>20</v>
      </c>
      <c r="N35" s="121"/>
      <c r="O35" s="120"/>
      <c r="P35" s="124"/>
      <c r="Q35" s="124">
        <f>SUM(Q15:Q34)</f>
        <v>0</v>
      </c>
      <c r="R35" s="124">
        <f>SUM(R15:R34)</f>
        <v>317404731.69580001</v>
      </c>
    </row>
    <row r="36" spans="1:18" ht="11" thickBot="1" x14ac:dyDescent="0.3">
      <c r="A36" s="125" t="s">
        <v>115</v>
      </c>
      <c r="B36" s="47"/>
      <c r="C36" s="47"/>
      <c r="D36" s="47"/>
      <c r="E36" s="48"/>
      <c r="F36" s="126"/>
      <c r="G36" s="47"/>
      <c r="H36" s="47"/>
      <c r="I36" s="47"/>
      <c r="J36" s="49">
        <f>IF(OR(J35=0),0,J35/M35)</f>
        <v>0</v>
      </c>
      <c r="K36" s="47"/>
      <c r="L36" s="49">
        <f>IF(OR(L35=0),0,L35/M35)</f>
        <v>1</v>
      </c>
      <c r="M36" s="49">
        <f>SUM(M15:M34)/M35</f>
        <v>1</v>
      </c>
      <c r="N36" s="47"/>
      <c r="O36" s="47"/>
      <c r="P36" s="47"/>
      <c r="Q36" s="47"/>
      <c r="R36" s="47"/>
    </row>
    <row r="37" spans="1:18" ht="11" thickBot="1" x14ac:dyDescent="0.3">
      <c r="A37" s="86"/>
      <c r="B37" s="33"/>
      <c r="C37" s="33"/>
      <c r="D37" s="34">
        <f>IF(OR([1]RESTRINGIDOP2!B9=0),0,[1]RESTRINGIDOP2!B9/[1]RESTRINGIDOP2!B8)</f>
        <v>1</v>
      </c>
      <c r="E37" s="33" t="s">
        <v>116</v>
      </c>
      <c r="F37" s="35"/>
      <c r="G37" s="33"/>
      <c r="H37" s="33"/>
      <c r="I37" s="33"/>
      <c r="J37" s="36">
        <f>IF(OR(D37=0),0,([1]RESTRINGIDOP2!C5/[1]RESTRINGIDOP2!B9))</f>
        <v>0</v>
      </c>
      <c r="K37" s="33"/>
      <c r="L37" s="36">
        <f>IF(OR(D37=0),0,([1]RESTRINGIDOP2!D5/[1]RESTRINGIDOP2!B9))</f>
        <v>1</v>
      </c>
      <c r="M37" s="36">
        <f>(J37+L37)</f>
        <v>1</v>
      </c>
      <c r="N37" s="33"/>
      <c r="O37" s="33"/>
      <c r="P37" s="33"/>
      <c r="Q37" s="33"/>
      <c r="R37" s="33"/>
    </row>
    <row r="38" spans="1:18" ht="11" thickBot="1" x14ac:dyDescent="0.3">
      <c r="A38" s="127"/>
      <c r="B38" s="50"/>
      <c r="C38" s="50"/>
      <c r="D38" s="51">
        <f>IF(OR([1]RESTRINGIDOP2!B10=0),0,[1]RESTRINGIDOP2!B10/[1]RESTRINGIDOP2!B8)</f>
        <v>0</v>
      </c>
      <c r="E38" s="50" t="s">
        <v>117</v>
      </c>
      <c r="F38" s="128"/>
      <c r="G38" s="50"/>
      <c r="H38" s="50"/>
      <c r="I38" s="50"/>
      <c r="J38" s="129">
        <f>IF(OR(D38=0),0,([1]RESTRINGIDOP2!F5/[1]RESTRINGIDOP2!B10))</f>
        <v>0</v>
      </c>
      <c r="K38" s="33"/>
      <c r="L38" s="36">
        <f>IF(OR(D38=0),0,([1]RESTRINGIDOP2!G5/[1]RESTRINGIDOP2!B10))</f>
        <v>0</v>
      </c>
      <c r="M38" s="36">
        <f>J38+L38</f>
        <v>0</v>
      </c>
      <c r="N38" s="33"/>
      <c r="O38" s="33"/>
      <c r="P38" s="33"/>
      <c r="Q38" s="33"/>
      <c r="R38" s="33"/>
    </row>
    <row r="39" spans="1:18" ht="11" thickBot="1" x14ac:dyDescent="0.3">
      <c r="A39" s="86"/>
      <c r="B39" s="33"/>
      <c r="C39" s="33"/>
      <c r="D39" s="87">
        <f>M35</f>
        <v>20</v>
      </c>
      <c r="E39" s="33" t="s">
        <v>118</v>
      </c>
      <c r="F39" s="35"/>
      <c r="G39" s="33"/>
      <c r="H39" s="33"/>
      <c r="I39" s="33"/>
      <c r="J39" s="34"/>
      <c r="K39" s="33"/>
      <c r="L39" s="34"/>
      <c r="M39" s="34"/>
      <c r="N39" s="33"/>
      <c r="O39" s="33"/>
      <c r="P39" s="33"/>
      <c r="Q39" s="33"/>
      <c r="R39" s="33"/>
    </row>
  </sheetData>
  <autoFilter ref="D12:R39" xr:uid="{3DD4E9E3-C629-4684-ABB0-6734EB055363}">
    <filterColumn colId="1" showButton="0"/>
    <filterColumn colId="2" showButton="0"/>
    <filterColumn colId="5" showButton="0"/>
    <filterColumn colId="6" showButton="0"/>
    <filterColumn colId="7" showButton="0"/>
    <filterColumn colId="8" showButton="0"/>
    <filterColumn colId="13" showButton="0"/>
  </autoFilter>
  <mergeCells count="17">
    <mergeCell ref="A5:H5"/>
    <mergeCell ref="D11:R11"/>
    <mergeCell ref="A12:A13"/>
    <mergeCell ref="B12:B14"/>
    <mergeCell ref="C12:C14"/>
    <mergeCell ref="D12:D14"/>
    <mergeCell ref="E12:G13"/>
    <mergeCell ref="H12:H14"/>
    <mergeCell ref="I12:M12"/>
    <mergeCell ref="N12:N14"/>
    <mergeCell ref="O12:O14"/>
    <mergeCell ref="Q12:R12"/>
    <mergeCell ref="I13:I14"/>
    <mergeCell ref="K13:K14"/>
    <mergeCell ref="M13:M14"/>
    <mergeCell ref="Q13:Q14"/>
    <mergeCell ref="R13:R14"/>
  </mergeCells>
  <phoneticPr fontId="16" type="noConversion"/>
  <dataValidations count="8">
    <dataValidation type="list" allowBlank="1" showInputMessage="1" showErrorMessage="1" prompt=" - " sqref="E34 E23" xr:uid="{07DBD7A7-B0E4-437E-B68E-D95DF47C8652}">
      <formula1>$A$593:$A$594</formula1>
    </dataValidation>
    <dataValidation type="list" allowBlank="1" showInputMessage="1" showErrorMessage="1" prompt=" - Seleccione una Área estratégica. No dejar en blanco o &quot;0,0&quot; estos espacios." sqref="A21 A23 A34" xr:uid="{0749F17A-3C21-4AE0-8B54-4D354561B626}">
      <formula1>$A$604:$A$625</formula1>
    </dataValidation>
    <dataValidation type="list" allowBlank="1" showInputMessage="1" showErrorMessage="1" prompt=" - " sqref="E21" xr:uid="{FEE24B6A-CF21-40A7-AD4E-BE1A84D02AD5}">
      <formula1>$A$449:$A$450</formula1>
    </dataValidation>
    <dataValidation type="list" allowBlank="1" showInputMessage="1" showErrorMessage="1" prompt=" - " sqref="E15:E20 E24:E33 E22" xr:uid="{4D86F8C3-8A58-4508-B11E-FE308AC781C6}">
      <formula1>$A$41:$A$42</formula1>
    </dataValidation>
    <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sqref="Q29 P20:P34" xr:uid="{A14A57B0-7B86-42C2-A758-E18224DA2F6A}">
      <formula1>$A$97:$A$104</formula1>
    </dataValidation>
    <dataValidation type="list" allowBlank="1" showInputMessage="1" showErrorMessage="1" prompt=" - Seleccione un área estratégica. No dejar en blanco o en &quot;0,0&quot; estos espacios." sqref="A15:A20 A24:A33 A22" xr:uid="{CD817C85-9A2F-4458-8489-E7ABE80845F3}">
      <formula1>$A$74:$A$95</formula1>
    </dataValidation>
    <dataValidation type="list" allowBlank="1" showInputMessage="1" showErrorMessage="1" prompt=" - " sqref="O15:O34" xr:uid="{1ED36520-9F54-4BC3-A65B-1837E4CDB8C4}">
      <formula1>$A$43:$A$73</formula1>
    </dataValidation>
    <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sqref="P15:P19" xr:uid="{D35AD8D9-A69D-4E97-8538-2FBBB88E69D5}">
      <formula1>#REF!</formula1>
    </dataValidation>
  </dataValidations>
  <pageMargins left="0.9" right="0.27559055118110237" top="0.74803149606299213" bottom="0.74803149606299213" header="0.31496062992125984" footer="0.31496062992125984"/>
  <pageSetup paperSize="9" scale="80" orientation="landscape"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A365-2AF7-4047-98E8-3345B0298211}">
  <dimension ref="A1:R68"/>
  <sheetViews>
    <sheetView topLeftCell="D6" workbookViewId="0">
      <selection activeCell="G61" sqref="G61"/>
    </sheetView>
  </sheetViews>
  <sheetFormatPr baseColWidth="10" defaultRowHeight="14.5" x14ac:dyDescent="0.35"/>
  <cols>
    <col min="1" max="1" width="12.1796875" customWidth="1"/>
    <col min="2" max="3" width="0" hidden="1" customWidth="1"/>
    <col min="4" max="4" width="20.54296875" customWidth="1"/>
    <col min="5" max="5" width="6.26953125" customWidth="1"/>
    <col min="6" max="6" width="5.7265625" customWidth="1"/>
    <col min="7" max="7" width="20.54296875" customWidth="1"/>
    <col min="8" max="8" width="11.453125" customWidth="1"/>
    <col min="9" max="12" width="5.1796875" customWidth="1"/>
    <col min="13" max="13" width="11.453125" hidden="1" customWidth="1"/>
    <col min="14" max="17" width="11.453125" customWidth="1"/>
    <col min="18" max="18" width="11.7265625" bestFit="1" customWidth="1"/>
  </cols>
  <sheetData>
    <row r="1" spans="1:18" x14ac:dyDescent="0.35">
      <c r="A1" s="79" t="str">
        <f>'[1]PROGRAMA II'!A1</f>
        <v>PLAN OPERATIVO ANUAL</v>
      </c>
      <c r="B1" s="79"/>
      <c r="C1" s="79"/>
      <c r="D1" s="78"/>
      <c r="E1" s="78"/>
      <c r="F1" s="78"/>
      <c r="G1" s="78"/>
      <c r="H1" s="78"/>
      <c r="I1" s="16"/>
      <c r="J1" s="16"/>
      <c r="K1" s="16"/>
      <c r="L1" s="16"/>
      <c r="M1" s="16"/>
      <c r="N1" s="16"/>
      <c r="O1" s="16"/>
      <c r="P1" s="16"/>
      <c r="Q1" s="16"/>
      <c r="R1" s="16"/>
    </row>
    <row r="2" spans="1:18" x14ac:dyDescent="0.35">
      <c r="A2" s="79" t="str">
        <f>'[1]PROGRAMA I'!A2</f>
        <v>MUNICIPALIDAD DE OROTINA</v>
      </c>
      <c r="B2" s="79"/>
      <c r="C2" s="79"/>
      <c r="D2" s="78"/>
      <c r="E2" s="78"/>
      <c r="F2" s="78"/>
      <c r="G2" s="78"/>
      <c r="H2" s="78"/>
      <c r="I2" s="16"/>
      <c r="J2" s="16"/>
      <c r="K2" s="16"/>
      <c r="L2" s="16"/>
      <c r="M2" s="16"/>
      <c r="N2" s="16"/>
      <c r="O2" s="16"/>
      <c r="P2" s="16"/>
      <c r="Q2" s="16"/>
      <c r="R2" s="16"/>
    </row>
    <row r="3" spans="1:18" x14ac:dyDescent="0.35">
      <c r="A3" s="181">
        <f>'[1]PROGRAMA I'!A3:H3</f>
        <v>2022</v>
      </c>
      <c r="B3" s="182"/>
      <c r="C3" s="182"/>
      <c r="D3" s="182"/>
      <c r="E3" s="182"/>
      <c r="F3" s="182"/>
      <c r="G3" s="182"/>
      <c r="H3" s="182"/>
      <c r="I3" s="16"/>
      <c r="J3" s="16"/>
      <c r="K3" s="16"/>
      <c r="L3" s="16"/>
      <c r="M3" s="16"/>
      <c r="N3" s="16"/>
      <c r="O3" s="16"/>
      <c r="P3" s="16"/>
      <c r="Q3" s="16"/>
      <c r="R3" s="16"/>
    </row>
    <row r="4" spans="1:18" x14ac:dyDescent="0.35">
      <c r="A4" s="79" t="s">
        <v>39</v>
      </c>
      <c r="B4" s="79"/>
      <c r="C4" s="79"/>
      <c r="D4" s="79"/>
      <c r="E4" s="79"/>
      <c r="F4" s="78"/>
      <c r="G4" s="79"/>
      <c r="H4" s="79"/>
      <c r="I4" s="16"/>
      <c r="J4" s="16"/>
      <c r="K4" s="16"/>
      <c r="L4" s="16"/>
      <c r="M4" s="16"/>
      <c r="N4" s="16"/>
      <c r="O4" s="16"/>
      <c r="P4" s="16"/>
      <c r="Q4" s="16"/>
      <c r="R4" s="16"/>
    </row>
    <row r="5" spans="1:18" x14ac:dyDescent="0.35">
      <c r="A5" s="183" t="s">
        <v>249</v>
      </c>
      <c r="B5" s="182"/>
      <c r="C5" s="182"/>
      <c r="D5" s="182"/>
      <c r="E5" s="182"/>
      <c r="F5" s="182"/>
      <c r="G5" s="182"/>
      <c r="H5" s="182"/>
      <c r="I5" s="16"/>
      <c r="J5" s="16"/>
      <c r="K5" s="16"/>
      <c r="L5" s="16"/>
      <c r="M5" s="16"/>
      <c r="N5" s="16"/>
      <c r="O5" s="16"/>
      <c r="P5" s="16"/>
      <c r="Q5" s="16"/>
      <c r="R5" s="16"/>
    </row>
    <row r="6" spans="1:18" x14ac:dyDescent="0.35">
      <c r="A6" s="79"/>
      <c r="B6" s="79"/>
      <c r="C6" s="79"/>
      <c r="D6" s="79"/>
      <c r="E6" s="79"/>
      <c r="F6" s="78"/>
      <c r="G6" s="79"/>
      <c r="H6" s="79"/>
      <c r="I6" s="16"/>
      <c r="J6" s="16"/>
      <c r="K6" s="16"/>
      <c r="L6" s="16"/>
      <c r="M6" s="16"/>
      <c r="N6" s="16"/>
      <c r="O6" s="16"/>
      <c r="P6" s="16"/>
      <c r="Q6" s="16"/>
      <c r="R6" s="16"/>
    </row>
    <row r="7" spans="1:18" x14ac:dyDescent="0.35">
      <c r="A7" s="39" t="s">
        <v>250</v>
      </c>
      <c r="B7" s="39"/>
      <c r="C7" s="39"/>
      <c r="D7" s="39"/>
      <c r="E7" s="39"/>
      <c r="F7" s="39"/>
      <c r="G7" s="39"/>
      <c r="H7" s="39"/>
      <c r="I7" s="39"/>
      <c r="J7" s="39"/>
      <c r="K7" s="39"/>
      <c r="L7" s="39"/>
      <c r="M7" s="39"/>
      <c r="N7" s="39"/>
      <c r="O7" s="39"/>
      <c r="P7" s="39"/>
      <c r="Q7" s="39"/>
      <c r="R7" s="39"/>
    </row>
    <row r="8" spans="1:18" x14ac:dyDescent="0.35">
      <c r="A8" s="39"/>
      <c r="B8" s="39"/>
      <c r="C8" s="39"/>
      <c r="D8" s="39"/>
      <c r="E8" s="39"/>
      <c r="F8" s="39"/>
      <c r="G8" s="39"/>
      <c r="H8" s="39"/>
      <c r="I8" s="39"/>
      <c r="J8" s="39"/>
      <c r="K8" s="39"/>
      <c r="L8" s="39"/>
      <c r="M8" s="39"/>
      <c r="N8" s="39"/>
      <c r="O8" s="39"/>
      <c r="P8" s="39"/>
      <c r="Q8" s="39"/>
      <c r="R8" s="39"/>
    </row>
    <row r="9" spans="1:18" x14ac:dyDescent="0.35">
      <c r="A9" s="39" t="s">
        <v>251</v>
      </c>
      <c r="B9" s="39"/>
      <c r="C9" s="39"/>
      <c r="D9" s="39"/>
      <c r="E9" s="39"/>
      <c r="F9" s="39"/>
      <c r="G9" s="39"/>
      <c r="H9" s="39"/>
      <c r="I9" s="39"/>
      <c r="J9" s="39"/>
      <c r="K9" s="39"/>
      <c r="L9" s="39"/>
      <c r="M9" s="39"/>
      <c r="N9" s="39"/>
      <c r="O9" s="39"/>
      <c r="P9" s="39"/>
      <c r="Q9" s="39"/>
      <c r="R9" s="39"/>
    </row>
    <row r="10" spans="1:18" ht="15" thickBot="1" x14ac:dyDescent="0.4">
      <c r="A10" s="39"/>
      <c r="B10" s="39"/>
      <c r="C10" s="39"/>
      <c r="D10" s="39"/>
      <c r="E10" s="39"/>
      <c r="F10" s="39"/>
      <c r="G10" s="39"/>
      <c r="H10" s="39"/>
      <c r="I10" s="39"/>
      <c r="J10" s="39"/>
      <c r="K10" s="39"/>
      <c r="L10" s="39"/>
      <c r="M10" s="39"/>
      <c r="N10" s="39"/>
      <c r="O10" s="39"/>
      <c r="P10" s="39"/>
      <c r="Q10" s="39"/>
      <c r="R10" s="39"/>
    </row>
    <row r="11" spans="1:18" ht="21.5" thickBot="1" x14ac:dyDescent="0.4">
      <c r="A11" s="88" t="s">
        <v>40</v>
      </c>
      <c r="B11" s="92"/>
      <c r="C11" s="92"/>
      <c r="D11" s="203" t="s">
        <v>119</v>
      </c>
      <c r="E11" s="204"/>
      <c r="F11" s="204"/>
      <c r="G11" s="204"/>
      <c r="H11" s="204"/>
      <c r="I11" s="204"/>
      <c r="J11" s="204"/>
      <c r="K11" s="204"/>
      <c r="L11" s="204"/>
      <c r="M11" s="204"/>
      <c r="N11" s="204"/>
      <c r="O11" s="204"/>
      <c r="P11" s="204"/>
      <c r="Q11" s="204"/>
      <c r="R11" s="205"/>
    </row>
    <row r="12" spans="1:18" ht="33" customHeight="1" thickBot="1" x14ac:dyDescent="0.4">
      <c r="A12" s="206" t="s">
        <v>42</v>
      </c>
      <c r="B12" s="194" t="s">
        <v>43</v>
      </c>
      <c r="C12" s="194" t="s">
        <v>44</v>
      </c>
      <c r="D12" s="172" t="s">
        <v>45</v>
      </c>
      <c r="E12" s="197" t="s">
        <v>46</v>
      </c>
      <c r="F12" s="198"/>
      <c r="G12" s="199"/>
      <c r="H12" s="167" t="s">
        <v>47</v>
      </c>
      <c r="I12" s="169" t="s">
        <v>48</v>
      </c>
      <c r="J12" s="170"/>
      <c r="K12" s="170"/>
      <c r="L12" s="170"/>
      <c r="M12" s="171"/>
      <c r="N12" s="172" t="s">
        <v>49</v>
      </c>
      <c r="O12" s="172" t="s">
        <v>170</v>
      </c>
      <c r="P12" s="172" t="s">
        <v>171</v>
      </c>
      <c r="Q12" s="173" t="s">
        <v>51</v>
      </c>
      <c r="R12" s="199"/>
    </row>
    <row r="13" spans="1:18" ht="15" customHeight="1" thickBot="1" x14ac:dyDescent="0.4">
      <c r="A13" s="207"/>
      <c r="B13" s="168"/>
      <c r="C13" s="168"/>
      <c r="D13" s="168"/>
      <c r="E13" s="200"/>
      <c r="F13" s="201"/>
      <c r="G13" s="202"/>
      <c r="H13" s="168"/>
      <c r="I13" s="175" t="s">
        <v>121</v>
      </c>
      <c r="J13" s="18" t="s">
        <v>53</v>
      </c>
      <c r="K13" s="175" t="s">
        <v>122</v>
      </c>
      <c r="L13" s="18" t="s">
        <v>53</v>
      </c>
      <c r="M13" s="177" t="s">
        <v>55</v>
      </c>
      <c r="N13" s="168"/>
      <c r="O13" s="168"/>
      <c r="P13" s="168"/>
      <c r="Q13" s="172" t="s">
        <v>56</v>
      </c>
      <c r="R13" s="172" t="s">
        <v>57</v>
      </c>
    </row>
    <row r="14" spans="1:18" ht="35.15" customHeight="1" x14ac:dyDescent="0.35">
      <c r="A14" s="89" t="s">
        <v>58</v>
      </c>
      <c r="B14" s="168"/>
      <c r="C14" s="168"/>
      <c r="D14" s="168"/>
      <c r="E14" s="40" t="s">
        <v>59</v>
      </c>
      <c r="F14" s="41" t="s">
        <v>60</v>
      </c>
      <c r="G14" s="42" t="s">
        <v>61</v>
      </c>
      <c r="H14" s="168"/>
      <c r="I14" s="176"/>
      <c r="J14" s="43"/>
      <c r="K14" s="176"/>
      <c r="L14" s="43"/>
      <c r="M14" s="178"/>
      <c r="N14" s="168"/>
      <c r="O14" s="168"/>
      <c r="P14" s="168"/>
      <c r="Q14" s="168"/>
      <c r="R14" s="168"/>
    </row>
    <row r="15" spans="1:18" ht="60" x14ac:dyDescent="0.35">
      <c r="A15" s="82" t="s">
        <v>21</v>
      </c>
      <c r="B15" s="83"/>
      <c r="C15" s="83"/>
      <c r="D15" s="44" t="s">
        <v>135</v>
      </c>
      <c r="E15" s="83" t="s">
        <v>63</v>
      </c>
      <c r="F15" s="136" t="s">
        <v>327</v>
      </c>
      <c r="G15" s="44" t="s">
        <v>172</v>
      </c>
      <c r="H15" s="44" t="s">
        <v>65</v>
      </c>
      <c r="I15" s="103"/>
      <c r="J15" s="104">
        <f t="shared" ref="J15:J63" si="0">IF(OR(I15=0),0,(I15/(I15+K15)))</f>
        <v>0</v>
      </c>
      <c r="K15" s="103">
        <v>100</v>
      </c>
      <c r="L15" s="104">
        <f t="shared" ref="L15:L63" si="1">IF(OR(K15=0),0,(K15/(I15+K15)))</f>
        <v>1</v>
      </c>
      <c r="M15" s="105">
        <f t="shared" ref="M15:M63" si="2">J15+L15</f>
        <v>1</v>
      </c>
      <c r="N15" s="44" t="s">
        <v>173</v>
      </c>
      <c r="O15" s="130" t="s">
        <v>174</v>
      </c>
      <c r="P15" s="131" t="s">
        <v>175</v>
      </c>
      <c r="Q15" s="132"/>
      <c r="R15" s="55">
        <v>3100000</v>
      </c>
    </row>
    <row r="16" spans="1:18" ht="40" x14ac:dyDescent="0.35">
      <c r="A16" s="82" t="s">
        <v>29</v>
      </c>
      <c r="B16" s="83"/>
      <c r="C16" s="83"/>
      <c r="D16" s="44" t="s">
        <v>176</v>
      </c>
      <c r="E16" s="83" t="s">
        <v>69</v>
      </c>
      <c r="F16" s="225" t="s">
        <v>328</v>
      </c>
      <c r="G16" s="19" t="s">
        <v>177</v>
      </c>
      <c r="H16" s="44" t="s">
        <v>96</v>
      </c>
      <c r="I16" s="103"/>
      <c r="J16" s="104">
        <f t="shared" si="0"/>
        <v>0</v>
      </c>
      <c r="K16" s="103">
        <v>100</v>
      </c>
      <c r="L16" s="104">
        <f t="shared" si="1"/>
        <v>1</v>
      </c>
      <c r="M16" s="105">
        <f t="shared" si="2"/>
        <v>1</v>
      </c>
      <c r="N16" s="44" t="s">
        <v>131</v>
      </c>
      <c r="O16" s="130" t="s">
        <v>178</v>
      </c>
      <c r="P16" s="131" t="s">
        <v>179</v>
      </c>
      <c r="Q16" s="132"/>
      <c r="R16" s="132">
        <v>2450000</v>
      </c>
    </row>
    <row r="17" spans="1:18" ht="50" x14ac:dyDescent="0.35">
      <c r="A17" s="82" t="s">
        <v>23</v>
      </c>
      <c r="B17" s="83"/>
      <c r="C17" s="83"/>
      <c r="D17" s="44" t="s">
        <v>142</v>
      </c>
      <c r="E17" s="83" t="s">
        <v>63</v>
      </c>
      <c r="F17" s="56"/>
      <c r="G17" s="19" t="s">
        <v>180</v>
      </c>
      <c r="H17" s="44" t="s">
        <v>96</v>
      </c>
      <c r="I17" s="103"/>
      <c r="J17" s="104">
        <f t="shared" si="0"/>
        <v>0</v>
      </c>
      <c r="K17" s="103">
        <v>100</v>
      </c>
      <c r="L17" s="104">
        <f t="shared" si="1"/>
        <v>1</v>
      </c>
      <c r="M17" s="105">
        <f t="shared" si="2"/>
        <v>1</v>
      </c>
      <c r="N17" s="44" t="s">
        <v>181</v>
      </c>
      <c r="O17" s="130" t="s">
        <v>174</v>
      </c>
      <c r="P17" s="131" t="s">
        <v>179</v>
      </c>
      <c r="Q17" s="132"/>
      <c r="R17" s="132">
        <v>70000000</v>
      </c>
    </row>
    <row r="18" spans="1:18" ht="40" x14ac:dyDescent="0.35">
      <c r="A18" s="82" t="s">
        <v>23</v>
      </c>
      <c r="B18" s="83"/>
      <c r="C18" s="83"/>
      <c r="D18" s="44" t="s">
        <v>133</v>
      </c>
      <c r="E18" s="83" t="s">
        <v>63</v>
      </c>
      <c r="F18" s="56"/>
      <c r="G18" s="44" t="s">
        <v>182</v>
      </c>
      <c r="H18" s="44" t="s">
        <v>183</v>
      </c>
      <c r="I18" s="103"/>
      <c r="J18" s="104">
        <f t="shared" si="0"/>
        <v>0</v>
      </c>
      <c r="K18" s="103">
        <v>100</v>
      </c>
      <c r="L18" s="104">
        <f t="shared" si="1"/>
        <v>1</v>
      </c>
      <c r="M18" s="105">
        <f t="shared" si="2"/>
        <v>1</v>
      </c>
      <c r="N18" s="44" t="s">
        <v>131</v>
      </c>
      <c r="O18" s="130" t="s">
        <v>178</v>
      </c>
      <c r="P18" s="131" t="s">
        <v>175</v>
      </c>
      <c r="Q18" s="132"/>
      <c r="R18" s="132">
        <v>5108000</v>
      </c>
    </row>
    <row r="19" spans="1:18" ht="70" x14ac:dyDescent="0.35">
      <c r="A19" s="82" t="s">
        <v>23</v>
      </c>
      <c r="B19" s="83"/>
      <c r="C19" s="83"/>
      <c r="D19" s="44" t="s">
        <v>184</v>
      </c>
      <c r="E19" s="83" t="s">
        <v>63</v>
      </c>
      <c r="F19" s="56"/>
      <c r="G19" s="44" t="s">
        <v>185</v>
      </c>
      <c r="H19" s="44" t="s">
        <v>96</v>
      </c>
      <c r="I19" s="103"/>
      <c r="J19" s="104">
        <f t="shared" si="0"/>
        <v>0</v>
      </c>
      <c r="K19" s="103">
        <v>100</v>
      </c>
      <c r="L19" s="104">
        <f t="shared" si="1"/>
        <v>1</v>
      </c>
      <c r="M19" s="105">
        <f t="shared" si="2"/>
        <v>1</v>
      </c>
      <c r="N19" s="44" t="s">
        <v>147</v>
      </c>
      <c r="O19" s="44" t="s">
        <v>169</v>
      </c>
      <c r="P19" s="131" t="s">
        <v>186</v>
      </c>
      <c r="Q19" s="132"/>
      <c r="R19" s="132">
        <v>21800000</v>
      </c>
    </row>
    <row r="20" spans="1:18" ht="50" x14ac:dyDescent="0.35">
      <c r="A20" s="82" t="s">
        <v>23</v>
      </c>
      <c r="B20" s="83"/>
      <c r="C20" s="83"/>
      <c r="D20" s="44" t="s">
        <v>142</v>
      </c>
      <c r="E20" s="83" t="s">
        <v>63</v>
      </c>
      <c r="F20" s="56"/>
      <c r="G20" s="44" t="s">
        <v>187</v>
      </c>
      <c r="H20" s="44" t="s">
        <v>96</v>
      </c>
      <c r="I20" s="103"/>
      <c r="J20" s="104">
        <f t="shared" si="0"/>
        <v>0</v>
      </c>
      <c r="K20" s="103">
        <v>100</v>
      </c>
      <c r="L20" s="104">
        <f t="shared" si="1"/>
        <v>1</v>
      </c>
      <c r="M20" s="105">
        <f t="shared" si="2"/>
        <v>1</v>
      </c>
      <c r="N20" s="44" t="s">
        <v>181</v>
      </c>
      <c r="O20" s="131" t="s">
        <v>174</v>
      </c>
      <c r="P20" s="130" t="s">
        <v>186</v>
      </c>
      <c r="Q20" s="132"/>
      <c r="R20" s="132">
        <v>20000000</v>
      </c>
    </row>
    <row r="21" spans="1:18" ht="60" x14ac:dyDescent="0.35">
      <c r="A21" s="82" t="s">
        <v>23</v>
      </c>
      <c r="B21" s="83"/>
      <c r="C21" s="83"/>
      <c r="D21" s="44" t="s">
        <v>142</v>
      </c>
      <c r="E21" s="83" t="s">
        <v>69</v>
      </c>
      <c r="F21" s="56"/>
      <c r="G21" s="19" t="s">
        <v>188</v>
      </c>
      <c r="H21" s="44" t="s">
        <v>93</v>
      </c>
      <c r="I21" s="103"/>
      <c r="J21" s="104">
        <f t="shared" si="0"/>
        <v>0</v>
      </c>
      <c r="K21" s="103"/>
      <c r="L21" s="104">
        <f t="shared" si="1"/>
        <v>0</v>
      </c>
      <c r="M21" s="105">
        <f t="shared" si="2"/>
        <v>0</v>
      </c>
      <c r="N21" s="44" t="s">
        <v>181</v>
      </c>
      <c r="O21" s="131" t="s">
        <v>174</v>
      </c>
      <c r="P21" s="131" t="s">
        <v>186</v>
      </c>
      <c r="Q21" s="132"/>
      <c r="R21" s="132">
        <v>27571105.690000001</v>
      </c>
    </row>
    <row r="22" spans="1:18" ht="40" x14ac:dyDescent="0.35">
      <c r="A22" s="82" t="s">
        <v>25</v>
      </c>
      <c r="B22" s="83"/>
      <c r="C22" s="83"/>
      <c r="D22" s="44" t="s">
        <v>189</v>
      </c>
      <c r="E22" s="83" t="s">
        <v>63</v>
      </c>
      <c r="F22" s="136" t="s">
        <v>329</v>
      </c>
      <c r="G22" s="19" t="s">
        <v>190</v>
      </c>
      <c r="H22" s="44" t="s">
        <v>191</v>
      </c>
      <c r="I22" s="103"/>
      <c r="J22" s="104">
        <f t="shared" si="0"/>
        <v>0</v>
      </c>
      <c r="K22" s="103">
        <v>100</v>
      </c>
      <c r="L22" s="104">
        <f t="shared" si="1"/>
        <v>1</v>
      </c>
      <c r="M22" s="105">
        <f t="shared" si="2"/>
        <v>1</v>
      </c>
      <c r="N22" s="44" t="s">
        <v>192</v>
      </c>
      <c r="O22" s="130" t="s">
        <v>174</v>
      </c>
      <c r="P22" s="131" t="s">
        <v>175</v>
      </c>
      <c r="Q22" s="132"/>
      <c r="R22" s="132">
        <v>10000000</v>
      </c>
    </row>
    <row r="23" spans="1:18" ht="40" x14ac:dyDescent="0.35">
      <c r="A23" s="82" t="s">
        <v>21</v>
      </c>
      <c r="B23" s="83"/>
      <c r="C23" s="83"/>
      <c r="D23" s="44" t="s">
        <v>133</v>
      </c>
      <c r="E23" s="83" t="s">
        <v>63</v>
      </c>
      <c r="F23" s="56"/>
      <c r="G23" s="19" t="s">
        <v>193</v>
      </c>
      <c r="H23" s="44" t="s">
        <v>194</v>
      </c>
      <c r="I23" s="103"/>
      <c r="J23" s="104">
        <f t="shared" si="0"/>
        <v>0</v>
      </c>
      <c r="K23" s="103">
        <v>100</v>
      </c>
      <c r="L23" s="104">
        <f t="shared" si="1"/>
        <v>1</v>
      </c>
      <c r="M23" s="105">
        <f t="shared" si="2"/>
        <v>1</v>
      </c>
      <c r="N23" s="44" t="s">
        <v>192</v>
      </c>
      <c r="O23" s="130" t="s">
        <v>174</v>
      </c>
      <c r="P23" s="130" t="s">
        <v>186</v>
      </c>
      <c r="Q23" s="132"/>
      <c r="R23" s="132">
        <v>28000000</v>
      </c>
    </row>
    <row r="24" spans="1:18" ht="40" x14ac:dyDescent="0.35">
      <c r="A24" s="82" t="s">
        <v>21</v>
      </c>
      <c r="B24" s="83"/>
      <c r="C24" s="83"/>
      <c r="D24" s="44" t="s">
        <v>142</v>
      </c>
      <c r="E24" s="83" t="s">
        <v>63</v>
      </c>
      <c r="F24" s="56"/>
      <c r="G24" s="19" t="s">
        <v>195</v>
      </c>
      <c r="H24" s="44" t="s">
        <v>196</v>
      </c>
      <c r="I24" s="103"/>
      <c r="J24" s="104">
        <f t="shared" si="0"/>
        <v>0</v>
      </c>
      <c r="K24" s="103">
        <v>100</v>
      </c>
      <c r="L24" s="104">
        <f t="shared" si="1"/>
        <v>1</v>
      </c>
      <c r="M24" s="105">
        <f t="shared" si="2"/>
        <v>1</v>
      </c>
      <c r="N24" s="44" t="s">
        <v>192</v>
      </c>
      <c r="O24" s="130" t="s">
        <v>174</v>
      </c>
      <c r="P24" s="130" t="s">
        <v>186</v>
      </c>
      <c r="Q24" s="132"/>
      <c r="R24" s="132">
        <v>6000000</v>
      </c>
    </row>
    <row r="25" spans="1:18" ht="60" x14ac:dyDescent="0.35">
      <c r="A25" s="82" t="s">
        <v>29</v>
      </c>
      <c r="B25" s="83"/>
      <c r="C25" s="83"/>
      <c r="D25" s="44" t="s">
        <v>197</v>
      </c>
      <c r="E25" s="83" t="s">
        <v>63</v>
      </c>
      <c r="F25" s="56"/>
      <c r="G25" s="19" t="s">
        <v>198</v>
      </c>
      <c r="H25" s="44" t="s">
        <v>196</v>
      </c>
      <c r="I25" s="103"/>
      <c r="J25" s="104">
        <f t="shared" si="0"/>
        <v>0</v>
      </c>
      <c r="K25" s="103">
        <v>100</v>
      </c>
      <c r="L25" s="104">
        <f t="shared" si="1"/>
        <v>1</v>
      </c>
      <c r="M25" s="105">
        <f t="shared" si="2"/>
        <v>1</v>
      </c>
      <c r="N25" s="44" t="s">
        <v>131</v>
      </c>
      <c r="O25" s="130" t="s">
        <v>174</v>
      </c>
      <c r="P25" s="130" t="s">
        <v>186</v>
      </c>
      <c r="Q25" s="132"/>
      <c r="R25" s="132">
        <v>1000000</v>
      </c>
    </row>
    <row r="26" spans="1:18" ht="60" x14ac:dyDescent="0.35">
      <c r="A26" s="82" t="s">
        <v>23</v>
      </c>
      <c r="B26" s="83"/>
      <c r="C26" s="83"/>
      <c r="D26" s="44" t="s">
        <v>137</v>
      </c>
      <c r="E26" s="83" t="s">
        <v>63</v>
      </c>
      <c r="F26" s="56"/>
      <c r="G26" s="19" t="s">
        <v>199</v>
      </c>
      <c r="H26" s="44" t="s">
        <v>183</v>
      </c>
      <c r="I26" s="103"/>
      <c r="J26" s="104">
        <f t="shared" si="0"/>
        <v>0</v>
      </c>
      <c r="K26" s="103">
        <v>100</v>
      </c>
      <c r="L26" s="104">
        <f t="shared" si="1"/>
        <v>1</v>
      </c>
      <c r="M26" s="105">
        <f t="shared" si="2"/>
        <v>1</v>
      </c>
      <c r="N26" s="44" t="s">
        <v>200</v>
      </c>
      <c r="O26" s="130" t="s">
        <v>174</v>
      </c>
      <c r="P26" s="130" t="s">
        <v>186</v>
      </c>
      <c r="Q26" s="132"/>
      <c r="R26" s="132">
        <v>4000000</v>
      </c>
    </row>
    <row r="27" spans="1:18" ht="50" x14ac:dyDescent="0.35">
      <c r="A27" s="82" t="s">
        <v>23</v>
      </c>
      <c r="B27" s="83"/>
      <c r="C27" s="83"/>
      <c r="D27" s="44" t="s">
        <v>142</v>
      </c>
      <c r="E27" s="83" t="s">
        <v>63</v>
      </c>
      <c r="F27" s="56"/>
      <c r="G27" s="19" t="s">
        <v>201</v>
      </c>
      <c r="H27" s="44" t="s">
        <v>202</v>
      </c>
      <c r="I27" s="103"/>
      <c r="J27" s="104">
        <f t="shared" si="0"/>
        <v>0</v>
      </c>
      <c r="K27" s="103">
        <v>100</v>
      </c>
      <c r="L27" s="104">
        <f t="shared" si="1"/>
        <v>1</v>
      </c>
      <c r="M27" s="105">
        <f t="shared" si="2"/>
        <v>1</v>
      </c>
      <c r="N27" s="44" t="s">
        <v>181</v>
      </c>
      <c r="O27" s="130" t="s">
        <v>174</v>
      </c>
      <c r="P27" s="131" t="s">
        <v>203</v>
      </c>
      <c r="Q27" s="132"/>
      <c r="R27" s="132">
        <v>3500000</v>
      </c>
    </row>
    <row r="28" spans="1:18" ht="50" x14ac:dyDescent="0.35">
      <c r="A28" s="82" t="s">
        <v>23</v>
      </c>
      <c r="B28" s="83"/>
      <c r="C28" s="83"/>
      <c r="D28" s="44" t="s">
        <v>142</v>
      </c>
      <c r="E28" s="83" t="s">
        <v>63</v>
      </c>
      <c r="F28" s="56"/>
      <c r="G28" s="19" t="s">
        <v>204</v>
      </c>
      <c r="H28" s="44" t="s">
        <v>202</v>
      </c>
      <c r="I28" s="103"/>
      <c r="J28" s="104">
        <f t="shared" si="0"/>
        <v>0</v>
      </c>
      <c r="K28" s="103">
        <v>100</v>
      </c>
      <c r="L28" s="104">
        <f t="shared" si="1"/>
        <v>1</v>
      </c>
      <c r="M28" s="105">
        <f t="shared" si="2"/>
        <v>1</v>
      </c>
      <c r="N28" s="44" t="s">
        <v>181</v>
      </c>
      <c r="O28" s="130" t="s">
        <v>174</v>
      </c>
      <c r="P28" s="131" t="s">
        <v>203</v>
      </c>
      <c r="Q28" s="132"/>
      <c r="R28" s="132">
        <v>3500000</v>
      </c>
    </row>
    <row r="29" spans="1:18" ht="50" x14ac:dyDescent="0.35">
      <c r="A29" s="82" t="s">
        <v>21</v>
      </c>
      <c r="B29" s="83"/>
      <c r="C29" s="83"/>
      <c r="D29" s="44" t="s">
        <v>142</v>
      </c>
      <c r="E29" s="83" t="s">
        <v>63</v>
      </c>
      <c r="F29" s="56"/>
      <c r="G29" s="19" t="s">
        <v>205</v>
      </c>
      <c r="H29" s="44" t="s">
        <v>202</v>
      </c>
      <c r="I29" s="103"/>
      <c r="J29" s="104">
        <f t="shared" si="0"/>
        <v>0</v>
      </c>
      <c r="K29" s="103">
        <v>100</v>
      </c>
      <c r="L29" s="104">
        <f t="shared" si="1"/>
        <v>1</v>
      </c>
      <c r="M29" s="105">
        <f t="shared" si="2"/>
        <v>1</v>
      </c>
      <c r="N29" s="44" t="s">
        <v>181</v>
      </c>
      <c r="O29" s="130" t="s">
        <v>174</v>
      </c>
      <c r="P29" s="131" t="s">
        <v>203</v>
      </c>
      <c r="Q29" s="132"/>
      <c r="R29" s="55">
        <v>3000000</v>
      </c>
    </row>
    <row r="30" spans="1:18" ht="50" x14ac:dyDescent="0.35">
      <c r="A30" s="82" t="s">
        <v>21</v>
      </c>
      <c r="B30" s="83"/>
      <c r="C30" s="83"/>
      <c r="D30" s="44" t="s">
        <v>142</v>
      </c>
      <c r="E30" s="83" t="s">
        <v>63</v>
      </c>
      <c r="F30" s="56"/>
      <c r="G30" s="19" t="s">
        <v>206</v>
      </c>
      <c r="H30" s="44" t="s">
        <v>202</v>
      </c>
      <c r="I30" s="103"/>
      <c r="J30" s="104">
        <f t="shared" si="0"/>
        <v>0</v>
      </c>
      <c r="K30" s="103">
        <v>100</v>
      </c>
      <c r="L30" s="104">
        <f t="shared" si="1"/>
        <v>1</v>
      </c>
      <c r="M30" s="105">
        <f t="shared" si="2"/>
        <v>1</v>
      </c>
      <c r="N30" s="44" t="s">
        <v>181</v>
      </c>
      <c r="O30" s="130" t="s">
        <v>174</v>
      </c>
      <c r="P30" s="131" t="s">
        <v>203</v>
      </c>
      <c r="Q30" s="132"/>
      <c r="R30" s="55">
        <v>5000000</v>
      </c>
    </row>
    <row r="31" spans="1:18" ht="40" x14ac:dyDescent="0.35">
      <c r="A31" s="82" t="s">
        <v>21</v>
      </c>
      <c r="B31" s="83"/>
      <c r="C31" s="83"/>
      <c r="D31" s="44" t="s">
        <v>142</v>
      </c>
      <c r="E31" s="83" t="s">
        <v>63</v>
      </c>
      <c r="F31" s="56"/>
      <c r="G31" s="19" t="s">
        <v>278</v>
      </c>
      <c r="H31" s="44" t="s">
        <v>207</v>
      </c>
      <c r="I31" s="103"/>
      <c r="J31" s="104">
        <f t="shared" si="0"/>
        <v>0</v>
      </c>
      <c r="K31" s="103">
        <v>100</v>
      </c>
      <c r="L31" s="104">
        <f t="shared" si="1"/>
        <v>1</v>
      </c>
      <c r="M31" s="105">
        <f t="shared" si="2"/>
        <v>1</v>
      </c>
      <c r="N31" s="44" t="s">
        <v>131</v>
      </c>
      <c r="O31" s="130" t="s">
        <v>174</v>
      </c>
      <c r="P31" s="131" t="s">
        <v>186</v>
      </c>
      <c r="Q31" s="132"/>
      <c r="R31" s="55">
        <v>1500000</v>
      </c>
    </row>
    <row r="32" spans="1:18" ht="40" x14ac:dyDescent="0.35">
      <c r="A32" s="82" t="s">
        <v>21</v>
      </c>
      <c r="B32" s="83"/>
      <c r="C32" s="83"/>
      <c r="D32" s="44" t="s">
        <v>142</v>
      </c>
      <c r="E32" s="83" t="s">
        <v>63</v>
      </c>
      <c r="F32" s="56"/>
      <c r="G32" s="19" t="s">
        <v>208</v>
      </c>
      <c r="H32" s="44" t="s">
        <v>207</v>
      </c>
      <c r="I32" s="103"/>
      <c r="J32" s="104">
        <f t="shared" si="0"/>
        <v>0</v>
      </c>
      <c r="K32" s="103">
        <v>100</v>
      </c>
      <c r="L32" s="104">
        <f t="shared" si="1"/>
        <v>1</v>
      </c>
      <c r="M32" s="105">
        <f t="shared" si="2"/>
        <v>1</v>
      </c>
      <c r="N32" s="44" t="s">
        <v>131</v>
      </c>
      <c r="O32" s="130" t="s">
        <v>174</v>
      </c>
      <c r="P32" s="131" t="s">
        <v>186</v>
      </c>
      <c r="Q32" s="132"/>
      <c r="R32" s="55">
        <v>886159.29</v>
      </c>
    </row>
    <row r="33" spans="1:18" ht="60" x14ac:dyDescent="0.35">
      <c r="A33" s="82" t="s">
        <v>27</v>
      </c>
      <c r="B33" s="83"/>
      <c r="C33" s="83"/>
      <c r="D33" s="44" t="s">
        <v>155</v>
      </c>
      <c r="E33" s="83" t="s">
        <v>63</v>
      </c>
      <c r="F33" s="136" t="s">
        <v>330</v>
      </c>
      <c r="G33" s="19" t="s">
        <v>159</v>
      </c>
      <c r="H33" s="44" t="s">
        <v>160</v>
      </c>
      <c r="I33" s="103"/>
      <c r="J33" s="104">
        <f t="shared" si="0"/>
        <v>0</v>
      </c>
      <c r="K33" s="103">
        <v>100</v>
      </c>
      <c r="L33" s="104">
        <f t="shared" si="1"/>
        <v>1</v>
      </c>
      <c r="M33" s="105">
        <f t="shared" si="2"/>
        <v>1</v>
      </c>
      <c r="N33" s="44" t="s">
        <v>147</v>
      </c>
      <c r="O33" s="130" t="s">
        <v>174</v>
      </c>
      <c r="P33" s="130" t="s">
        <v>259</v>
      </c>
      <c r="Q33" s="111"/>
      <c r="R33" s="55">
        <v>12500000</v>
      </c>
    </row>
    <row r="34" spans="1:18" ht="70" x14ac:dyDescent="0.35">
      <c r="A34" s="82" t="s">
        <v>21</v>
      </c>
      <c r="B34" s="83"/>
      <c r="C34" s="83"/>
      <c r="D34" s="44" t="s">
        <v>142</v>
      </c>
      <c r="E34" s="83" t="s">
        <v>63</v>
      </c>
      <c r="F34" s="56"/>
      <c r="G34" s="19" t="s">
        <v>212</v>
      </c>
      <c r="H34" s="44" t="s">
        <v>213</v>
      </c>
      <c r="I34" s="103"/>
      <c r="J34" s="104">
        <f t="shared" si="0"/>
        <v>0</v>
      </c>
      <c r="K34" s="103">
        <v>100</v>
      </c>
      <c r="L34" s="104">
        <f t="shared" si="1"/>
        <v>1</v>
      </c>
      <c r="M34" s="105">
        <f t="shared" si="2"/>
        <v>1</v>
      </c>
      <c r="N34" s="44" t="s">
        <v>214</v>
      </c>
      <c r="O34" s="130" t="s">
        <v>174</v>
      </c>
      <c r="P34" s="131" t="s">
        <v>186</v>
      </c>
      <c r="Q34" s="111"/>
      <c r="R34" s="55">
        <v>20000000</v>
      </c>
    </row>
    <row r="35" spans="1:18" ht="70" x14ac:dyDescent="0.35">
      <c r="A35" s="82" t="s">
        <v>21</v>
      </c>
      <c r="B35" s="83"/>
      <c r="C35" s="83"/>
      <c r="D35" s="44" t="s">
        <v>142</v>
      </c>
      <c r="E35" s="83" t="s">
        <v>63</v>
      </c>
      <c r="F35" s="56"/>
      <c r="G35" s="19" t="s">
        <v>215</v>
      </c>
      <c r="H35" s="44" t="s">
        <v>96</v>
      </c>
      <c r="I35" s="103"/>
      <c r="J35" s="104">
        <f t="shared" si="0"/>
        <v>0</v>
      </c>
      <c r="K35" s="103">
        <v>100</v>
      </c>
      <c r="L35" s="104">
        <f t="shared" si="1"/>
        <v>1</v>
      </c>
      <c r="M35" s="105">
        <f t="shared" si="2"/>
        <v>1</v>
      </c>
      <c r="N35" s="44" t="s">
        <v>214</v>
      </c>
      <c r="O35" s="130" t="s">
        <v>174</v>
      </c>
      <c r="P35" s="131" t="s">
        <v>186</v>
      </c>
      <c r="Q35" s="111"/>
      <c r="R35" s="55">
        <v>20000000</v>
      </c>
    </row>
    <row r="36" spans="1:18" ht="50" x14ac:dyDescent="0.35">
      <c r="A36" s="82" t="s">
        <v>21</v>
      </c>
      <c r="B36" s="83"/>
      <c r="C36" s="83"/>
      <c r="D36" s="44" t="s">
        <v>142</v>
      </c>
      <c r="E36" s="83" t="s">
        <v>63</v>
      </c>
      <c r="F36" s="56"/>
      <c r="G36" s="19" t="s">
        <v>216</v>
      </c>
      <c r="H36" s="44" t="s">
        <v>96</v>
      </c>
      <c r="I36" s="103"/>
      <c r="J36" s="104">
        <f t="shared" si="0"/>
        <v>0</v>
      </c>
      <c r="K36" s="103">
        <v>100</v>
      </c>
      <c r="L36" s="104">
        <f t="shared" si="1"/>
        <v>1</v>
      </c>
      <c r="M36" s="105">
        <f t="shared" si="2"/>
        <v>1</v>
      </c>
      <c r="N36" s="44" t="s">
        <v>181</v>
      </c>
      <c r="O36" s="130" t="s">
        <v>174</v>
      </c>
      <c r="P36" s="131" t="s">
        <v>186</v>
      </c>
      <c r="Q36" s="111"/>
      <c r="R36" s="55">
        <v>4000000</v>
      </c>
    </row>
    <row r="37" spans="1:18" ht="50" x14ac:dyDescent="0.35">
      <c r="A37" s="82" t="s">
        <v>21</v>
      </c>
      <c r="B37" s="83"/>
      <c r="C37" s="83"/>
      <c r="D37" s="44" t="s">
        <v>142</v>
      </c>
      <c r="E37" s="83" t="s">
        <v>63</v>
      </c>
      <c r="F37" s="56"/>
      <c r="G37" s="19" t="s">
        <v>217</v>
      </c>
      <c r="H37" s="44" t="s">
        <v>96</v>
      </c>
      <c r="I37" s="103"/>
      <c r="J37" s="104">
        <f t="shared" si="0"/>
        <v>0</v>
      </c>
      <c r="K37" s="103">
        <v>100</v>
      </c>
      <c r="L37" s="104">
        <f t="shared" si="1"/>
        <v>1</v>
      </c>
      <c r="M37" s="105">
        <f t="shared" si="2"/>
        <v>1</v>
      </c>
      <c r="N37" s="44" t="s">
        <v>181</v>
      </c>
      <c r="O37" s="130" t="s">
        <v>174</v>
      </c>
      <c r="P37" s="131" t="s">
        <v>186</v>
      </c>
      <c r="Q37" s="111"/>
      <c r="R37" s="55">
        <v>10000000</v>
      </c>
    </row>
    <row r="38" spans="1:18" ht="50" x14ac:dyDescent="0.35">
      <c r="A38" s="82" t="s">
        <v>21</v>
      </c>
      <c r="B38" s="83"/>
      <c r="C38" s="83"/>
      <c r="D38" s="44" t="s">
        <v>142</v>
      </c>
      <c r="E38" s="83" t="s">
        <v>63</v>
      </c>
      <c r="F38" s="56"/>
      <c r="G38" s="19" t="s">
        <v>218</v>
      </c>
      <c r="H38" s="44" t="s">
        <v>96</v>
      </c>
      <c r="I38" s="103"/>
      <c r="J38" s="104">
        <f t="shared" si="0"/>
        <v>0</v>
      </c>
      <c r="K38" s="103">
        <v>100</v>
      </c>
      <c r="L38" s="104">
        <f t="shared" si="1"/>
        <v>1</v>
      </c>
      <c r="M38" s="105">
        <f t="shared" si="2"/>
        <v>1</v>
      </c>
      <c r="N38" s="44" t="s">
        <v>181</v>
      </c>
      <c r="O38" s="130" t="s">
        <v>174</v>
      </c>
      <c r="P38" s="131" t="s">
        <v>186</v>
      </c>
      <c r="Q38" s="111"/>
      <c r="R38" s="55">
        <v>20000000</v>
      </c>
    </row>
    <row r="39" spans="1:18" ht="40" x14ac:dyDescent="0.35">
      <c r="A39" s="133" t="s">
        <v>29</v>
      </c>
      <c r="B39" s="111"/>
      <c r="C39" s="111"/>
      <c r="D39" s="19" t="s">
        <v>133</v>
      </c>
      <c r="E39" s="111" t="s">
        <v>63</v>
      </c>
      <c r="F39" s="56"/>
      <c r="G39" s="44" t="s">
        <v>284</v>
      </c>
      <c r="H39" s="44" t="s">
        <v>96</v>
      </c>
      <c r="I39" s="103"/>
      <c r="J39" s="104">
        <f t="shared" si="0"/>
        <v>0</v>
      </c>
      <c r="K39" s="103">
        <v>100</v>
      </c>
      <c r="L39" s="104">
        <f t="shared" si="1"/>
        <v>1</v>
      </c>
      <c r="M39" s="105">
        <f t="shared" si="2"/>
        <v>1</v>
      </c>
      <c r="N39" s="44" t="s">
        <v>131</v>
      </c>
      <c r="O39" s="130" t="s">
        <v>260</v>
      </c>
      <c r="P39" s="131" t="s">
        <v>186</v>
      </c>
      <c r="Q39" s="111"/>
      <c r="R39" s="55">
        <v>2000000</v>
      </c>
    </row>
    <row r="40" spans="1:18" ht="50" x14ac:dyDescent="0.35">
      <c r="A40" s="82" t="s">
        <v>21</v>
      </c>
      <c r="B40" s="83"/>
      <c r="C40" s="83"/>
      <c r="D40" s="44" t="s">
        <v>135</v>
      </c>
      <c r="E40" s="83" t="s">
        <v>63</v>
      </c>
      <c r="F40" s="56"/>
      <c r="G40" s="19" t="s">
        <v>221</v>
      </c>
      <c r="H40" s="44" t="s">
        <v>96</v>
      </c>
      <c r="I40" s="103"/>
      <c r="J40" s="104">
        <f t="shared" si="0"/>
        <v>0</v>
      </c>
      <c r="K40" s="103">
        <v>100</v>
      </c>
      <c r="L40" s="104">
        <f t="shared" si="1"/>
        <v>1</v>
      </c>
      <c r="M40" s="105">
        <f t="shared" si="2"/>
        <v>1</v>
      </c>
      <c r="N40" s="44" t="s">
        <v>140</v>
      </c>
      <c r="O40" s="130" t="s">
        <v>174</v>
      </c>
      <c r="P40" s="131" t="s">
        <v>186</v>
      </c>
      <c r="Q40" s="111"/>
      <c r="R40" s="55">
        <v>8000000</v>
      </c>
    </row>
    <row r="41" spans="1:18" ht="50" x14ac:dyDescent="0.35">
      <c r="A41" s="82" t="s">
        <v>21</v>
      </c>
      <c r="B41" s="83"/>
      <c r="C41" s="83"/>
      <c r="D41" s="44" t="s">
        <v>142</v>
      </c>
      <c r="E41" s="83" t="s">
        <v>63</v>
      </c>
      <c r="F41" s="56"/>
      <c r="G41" s="19" t="s">
        <v>222</v>
      </c>
      <c r="H41" s="44" t="s">
        <v>96</v>
      </c>
      <c r="I41" s="103"/>
      <c r="J41" s="104">
        <f t="shared" si="0"/>
        <v>0</v>
      </c>
      <c r="K41" s="103">
        <v>100</v>
      </c>
      <c r="L41" s="104">
        <f t="shared" si="1"/>
        <v>1</v>
      </c>
      <c r="M41" s="105">
        <f t="shared" si="2"/>
        <v>1</v>
      </c>
      <c r="N41" s="44" t="s">
        <v>140</v>
      </c>
      <c r="O41" s="130" t="s">
        <v>174</v>
      </c>
      <c r="P41" s="131" t="s">
        <v>186</v>
      </c>
      <c r="Q41" s="111"/>
      <c r="R41" s="55">
        <v>35000000</v>
      </c>
    </row>
    <row r="42" spans="1:18" ht="50" x14ac:dyDescent="0.35">
      <c r="A42" s="82" t="s">
        <v>21</v>
      </c>
      <c r="B42" s="83"/>
      <c r="C42" s="83"/>
      <c r="D42" s="44" t="s">
        <v>142</v>
      </c>
      <c r="E42" s="83" t="s">
        <v>63</v>
      </c>
      <c r="F42" s="56"/>
      <c r="G42" s="19" t="s">
        <v>279</v>
      </c>
      <c r="H42" s="44" t="s">
        <v>96</v>
      </c>
      <c r="I42" s="103"/>
      <c r="J42" s="104">
        <f t="shared" si="0"/>
        <v>0</v>
      </c>
      <c r="K42" s="103">
        <v>100</v>
      </c>
      <c r="L42" s="104">
        <f t="shared" si="1"/>
        <v>1</v>
      </c>
      <c r="M42" s="105">
        <f t="shared" si="2"/>
        <v>1</v>
      </c>
      <c r="N42" s="44" t="s">
        <v>181</v>
      </c>
      <c r="O42" s="130" t="s">
        <v>174</v>
      </c>
      <c r="P42" s="131" t="s">
        <v>186</v>
      </c>
      <c r="Q42" s="111"/>
      <c r="R42" s="55">
        <v>18100000</v>
      </c>
    </row>
    <row r="43" spans="1:18" ht="60" x14ac:dyDescent="0.35">
      <c r="A43" s="82" t="s">
        <v>23</v>
      </c>
      <c r="B43" s="83"/>
      <c r="C43" s="83"/>
      <c r="D43" s="44" t="s">
        <v>137</v>
      </c>
      <c r="E43" s="83"/>
      <c r="F43" s="56"/>
      <c r="G43" s="46" t="s">
        <v>223</v>
      </c>
      <c r="H43" s="44" t="s">
        <v>139</v>
      </c>
      <c r="I43" s="103"/>
      <c r="J43" s="104">
        <f t="shared" si="0"/>
        <v>0</v>
      </c>
      <c r="K43" s="103">
        <v>100</v>
      </c>
      <c r="L43" s="104">
        <f t="shared" si="1"/>
        <v>1</v>
      </c>
      <c r="M43" s="105">
        <f t="shared" si="2"/>
        <v>1</v>
      </c>
      <c r="N43" s="44" t="s">
        <v>140</v>
      </c>
      <c r="O43" s="131" t="s">
        <v>224</v>
      </c>
      <c r="P43" s="131" t="s">
        <v>211</v>
      </c>
      <c r="Q43" s="111"/>
      <c r="R43" s="55">
        <v>84678.64</v>
      </c>
    </row>
    <row r="44" spans="1:18" ht="60" x14ac:dyDescent="0.35">
      <c r="A44" s="82" t="s">
        <v>23</v>
      </c>
      <c r="B44" s="83"/>
      <c r="C44" s="83"/>
      <c r="D44" s="44" t="s">
        <v>137</v>
      </c>
      <c r="E44" s="83"/>
      <c r="F44" s="56"/>
      <c r="G44" s="46" t="s">
        <v>225</v>
      </c>
      <c r="H44" s="44" t="s">
        <v>139</v>
      </c>
      <c r="I44" s="103"/>
      <c r="J44" s="104">
        <f t="shared" si="0"/>
        <v>0</v>
      </c>
      <c r="K44" s="103">
        <v>100</v>
      </c>
      <c r="L44" s="104">
        <f t="shared" si="1"/>
        <v>1</v>
      </c>
      <c r="M44" s="105">
        <f t="shared" si="2"/>
        <v>1</v>
      </c>
      <c r="N44" s="44" t="s">
        <v>140</v>
      </c>
      <c r="O44" s="131" t="s">
        <v>224</v>
      </c>
      <c r="P44" s="131" t="s">
        <v>211</v>
      </c>
      <c r="Q44" s="111"/>
      <c r="R44" s="55">
        <v>6139000</v>
      </c>
    </row>
    <row r="45" spans="1:18" ht="60" x14ac:dyDescent="0.35">
      <c r="A45" s="82" t="s">
        <v>23</v>
      </c>
      <c r="B45" s="83"/>
      <c r="C45" s="83"/>
      <c r="D45" s="44" t="s">
        <v>137</v>
      </c>
      <c r="E45" s="83"/>
      <c r="F45" s="56"/>
      <c r="G45" s="46" t="s">
        <v>226</v>
      </c>
      <c r="H45" s="44" t="s">
        <v>139</v>
      </c>
      <c r="I45" s="103"/>
      <c r="J45" s="104">
        <f t="shared" si="0"/>
        <v>0</v>
      </c>
      <c r="K45" s="103">
        <v>100</v>
      </c>
      <c r="L45" s="104">
        <f t="shared" si="1"/>
        <v>1</v>
      </c>
      <c r="M45" s="105">
        <f t="shared" si="2"/>
        <v>1</v>
      </c>
      <c r="N45" s="44" t="s">
        <v>140</v>
      </c>
      <c r="O45" s="131" t="s">
        <v>224</v>
      </c>
      <c r="P45" s="131" t="s">
        <v>211</v>
      </c>
      <c r="Q45" s="111"/>
      <c r="R45" s="55">
        <v>13115000</v>
      </c>
    </row>
    <row r="46" spans="1:18" ht="60" x14ac:dyDescent="0.35">
      <c r="A46" s="82" t="s">
        <v>23</v>
      </c>
      <c r="B46" s="83"/>
      <c r="C46" s="83"/>
      <c r="D46" s="44" t="s">
        <v>137</v>
      </c>
      <c r="E46" s="83"/>
      <c r="F46" s="56"/>
      <c r="G46" s="46" t="s">
        <v>227</v>
      </c>
      <c r="H46" s="44" t="s">
        <v>139</v>
      </c>
      <c r="I46" s="103"/>
      <c r="J46" s="104">
        <f t="shared" si="0"/>
        <v>0</v>
      </c>
      <c r="K46" s="103">
        <v>100</v>
      </c>
      <c r="L46" s="104">
        <f t="shared" si="1"/>
        <v>1</v>
      </c>
      <c r="M46" s="105">
        <f t="shared" si="2"/>
        <v>1</v>
      </c>
      <c r="N46" s="44" t="s">
        <v>140</v>
      </c>
      <c r="O46" s="131" t="s">
        <v>224</v>
      </c>
      <c r="P46" s="131" t="s">
        <v>211</v>
      </c>
      <c r="Q46" s="111"/>
      <c r="R46" s="55">
        <v>2399714.25</v>
      </c>
    </row>
    <row r="47" spans="1:18" ht="60" x14ac:dyDescent="0.35">
      <c r="A47" s="82" t="s">
        <v>23</v>
      </c>
      <c r="B47" s="83"/>
      <c r="C47" s="83"/>
      <c r="D47" s="44" t="s">
        <v>137</v>
      </c>
      <c r="E47" s="83" t="s">
        <v>63</v>
      </c>
      <c r="F47" s="56"/>
      <c r="G47" s="46" t="s">
        <v>228</v>
      </c>
      <c r="H47" s="44" t="s">
        <v>139</v>
      </c>
      <c r="I47" s="103"/>
      <c r="J47" s="104">
        <f t="shared" si="0"/>
        <v>0</v>
      </c>
      <c r="K47" s="103">
        <v>100</v>
      </c>
      <c r="L47" s="104">
        <f t="shared" si="1"/>
        <v>1</v>
      </c>
      <c r="M47" s="105">
        <f t="shared" si="2"/>
        <v>1</v>
      </c>
      <c r="N47" s="44" t="s">
        <v>140</v>
      </c>
      <c r="O47" s="131" t="s">
        <v>224</v>
      </c>
      <c r="P47" s="131" t="s">
        <v>211</v>
      </c>
      <c r="Q47" s="111"/>
      <c r="R47" s="55">
        <v>2150000</v>
      </c>
    </row>
    <row r="48" spans="1:18" ht="60" x14ac:dyDescent="0.35">
      <c r="A48" s="82" t="s">
        <v>23</v>
      </c>
      <c r="B48" s="83"/>
      <c r="C48" s="83"/>
      <c r="D48" s="44" t="s">
        <v>137</v>
      </c>
      <c r="E48" s="83" t="s">
        <v>63</v>
      </c>
      <c r="F48" s="56"/>
      <c r="G48" s="46" t="s">
        <v>229</v>
      </c>
      <c r="H48" s="44" t="s">
        <v>139</v>
      </c>
      <c r="I48" s="103"/>
      <c r="J48" s="104">
        <f t="shared" si="0"/>
        <v>0</v>
      </c>
      <c r="K48" s="103">
        <v>100</v>
      </c>
      <c r="L48" s="104">
        <f t="shared" si="1"/>
        <v>1</v>
      </c>
      <c r="M48" s="105">
        <f t="shared" si="2"/>
        <v>1</v>
      </c>
      <c r="N48" s="44" t="s">
        <v>140</v>
      </c>
      <c r="O48" s="131" t="s">
        <v>224</v>
      </c>
      <c r="P48" s="131" t="s">
        <v>211</v>
      </c>
      <c r="Q48" s="111"/>
      <c r="R48" s="55">
        <v>2013500</v>
      </c>
    </row>
    <row r="49" spans="1:18" ht="50" x14ac:dyDescent="0.35">
      <c r="A49" s="82" t="s">
        <v>23</v>
      </c>
      <c r="B49" s="83"/>
      <c r="C49" s="83"/>
      <c r="D49" s="44" t="s">
        <v>130</v>
      </c>
      <c r="E49" s="83" t="s">
        <v>63</v>
      </c>
      <c r="F49" s="56"/>
      <c r="G49" s="46" t="s">
        <v>230</v>
      </c>
      <c r="H49" s="44" t="s">
        <v>139</v>
      </c>
      <c r="I49" s="103"/>
      <c r="J49" s="104">
        <f t="shared" si="0"/>
        <v>0</v>
      </c>
      <c r="K49" s="103">
        <v>100</v>
      </c>
      <c r="L49" s="104">
        <f t="shared" si="1"/>
        <v>1</v>
      </c>
      <c r="M49" s="105">
        <f t="shared" si="2"/>
        <v>1</v>
      </c>
      <c r="N49" s="44" t="s">
        <v>140</v>
      </c>
      <c r="O49" s="131" t="s">
        <v>224</v>
      </c>
      <c r="P49" s="131" t="s">
        <v>211</v>
      </c>
      <c r="Q49" s="111"/>
      <c r="R49" s="55">
        <v>16000000</v>
      </c>
    </row>
    <row r="50" spans="1:18" ht="50" x14ac:dyDescent="0.35">
      <c r="A50" s="82" t="s">
        <v>23</v>
      </c>
      <c r="B50" s="83"/>
      <c r="C50" s="83"/>
      <c r="D50" s="44" t="s">
        <v>130</v>
      </c>
      <c r="E50" s="83" t="s">
        <v>63</v>
      </c>
      <c r="F50" s="56"/>
      <c r="G50" s="46" t="s">
        <v>231</v>
      </c>
      <c r="H50" s="44" t="s">
        <v>139</v>
      </c>
      <c r="I50" s="103"/>
      <c r="J50" s="104">
        <f t="shared" si="0"/>
        <v>0</v>
      </c>
      <c r="K50" s="103">
        <v>100</v>
      </c>
      <c r="L50" s="104">
        <f t="shared" si="1"/>
        <v>1</v>
      </c>
      <c r="M50" s="105">
        <f t="shared" si="2"/>
        <v>1</v>
      </c>
      <c r="N50" s="44" t="s">
        <v>140</v>
      </c>
      <c r="O50" s="131" t="s">
        <v>224</v>
      </c>
      <c r="P50" s="131" t="s">
        <v>211</v>
      </c>
      <c r="Q50" s="111"/>
      <c r="R50" s="55">
        <v>12388704.41</v>
      </c>
    </row>
    <row r="51" spans="1:18" ht="50" x14ac:dyDescent="0.35">
      <c r="A51" s="82" t="s">
        <v>23</v>
      </c>
      <c r="B51" s="83"/>
      <c r="C51" s="83"/>
      <c r="D51" s="44" t="s">
        <v>130</v>
      </c>
      <c r="E51" s="83" t="s">
        <v>63</v>
      </c>
      <c r="F51" s="56"/>
      <c r="G51" s="46" t="s">
        <v>252</v>
      </c>
      <c r="H51" s="44" t="s">
        <v>139</v>
      </c>
      <c r="I51" s="103"/>
      <c r="J51" s="104">
        <f t="shared" si="0"/>
        <v>0</v>
      </c>
      <c r="K51" s="103">
        <v>100</v>
      </c>
      <c r="L51" s="104">
        <f t="shared" si="1"/>
        <v>1</v>
      </c>
      <c r="M51" s="105">
        <f t="shared" si="2"/>
        <v>1</v>
      </c>
      <c r="N51" s="44" t="s">
        <v>140</v>
      </c>
      <c r="O51" s="131" t="s">
        <v>224</v>
      </c>
      <c r="P51" s="131" t="s">
        <v>211</v>
      </c>
      <c r="Q51" s="111"/>
      <c r="R51" s="55">
        <v>1346656.12</v>
      </c>
    </row>
    <row r="52" spans="1:18" ht="50" x14ac:dyDescent="0.35">
      <c r="A52" s="82" t="s">
        <v>23</v>
      </c>
      <c r="B52" s="83"/>
      <c r="C52" s="83"/>
      <c r="D52" s="44" t="s">
        <v>232</v>
      </c>
      <c r="E52" s="83" t="s">
        <v>69</v>
      </c>
      <c r="F52" s="56"/>
      <c r="G52" s="46" t="s">
        <v>233</v>
      </c>
      <c r="H52" s="44" t="s">
        <v>139</v>
      </c>
      <c r="I52" s="103"/>
      <c r="J52" s="104">
        <f t="shared" si="0"/>
        <v>0</v>
      </c>
      <c r="K52" s="103">
        <v>100</v>
      </c>
      <c r="L52" s="104">
        <f t="shared" si="1"/>
        <v>1</v>
      </c>
      <c r="M52" s="105">
        <f t="shared" si="2"/>
        <v>1</v>
      </c>
      <c r="N52" s="44" t="s">
        <v>140</v>
      </c>
      <c r="O52" s="131" t="s">
        <v>224</v>
      </c>
      <c r="P52" s="131" t="s">
        <v>211</v>
      </c>
      <c r="Q52" s="111"/>
      <c r="R52" s="55">
        <v>2558750</v>
      </c>
    </row>
    <row r="53" spans="1:18" ht="50" x14ac:dyDescent="0.35">
      <c r="A53" s="82" t="s">
        <v>23</v>
      </c>
      <c r="B53" s="83"/>
      <c r="C53" s="83"/>
      <c r="D53" s="44" t="s">
        <v>135</v>
      </c>
      <c r="E53" s="83" t="s">
        <v>69</v>
      </c>
      <c r="F53" s="136" t="s">
        <v>331</v>
      </c>
      <c r="G53" s="46" t="s">
        <v>234</v>
      </c>
      <c r="H53" s="44" t="s">
        <v>139</v>
      </c>
      <c r="I53" s="103"/>
      <c r="J53" s="104">
        <f t="shared" si="0"/>
        <v>0</v>
      </c>
      <c r="K53" s="103">
        <v>100</v>
      </c>
      <c r="L53" s="104">
        <f t="shared" si="1"/>
        <v>1</v>
      </c>
      <c r="M53" s="105">
        <f t="shared" si="2"/>
        <v>1</v>
      </c>
      <c r="N53" s="44" t="s">
        <v>140</v>
      </c>
      <c r="O53" s="131" t="s">
        <v>224</v>
      </c>
      <c r="P53" s="131" t="s">
        <v>211</v>
      </c>
      <c r="Q53" s="111"/>
      <c r="R53" s="55">
        <v>778229.83</v>
      </c>
    </row>
    <row r="54" spans="1:18" ht="50" x14ac:dyDescent="0.35">
      <c r="A54" s="82" t="s">
        <v>23</v>
      </c>
      <c r="B54" s="83"/>
      <c r="C54" s="83"/>
      <c r="D54" s="44" t="s">
        <v>135</v>
      </c>
      <c r="E54" s="83" t="s">
        <v>69</v>
      </c>
      <c r="F54" s="56"/>
      <c r="G54" s="46" t="s">
        <v>235</v>
      </c>
      <c r="H54" s="44" t="s">
        <v>139</v>
      </c>
      <c r="I54" s="103"/>
      <c r="J54" s="104">
        <f t="shared" si="0"/>
        <v>0</v>
      </c>
      <c r="K54" s="103">
        <v>100</v>
      </c>
      <c r="L54" s="104">
        <f t="shared" si="1"/>
        <v>1</v>
      </c>
      <c r="M54" s="105">
        <f t="shared" si="2"/>
        <v>1</v>
      </c>
      <c r="N54" s="44" t="s">
        <v>140</v>
      </c>
      <c r="O54" s="131" t="s">
        <v>224</v>
      </c>
      <c r="P54" s="131" t="s">
        <v>211</v>
      </c>
      <c r="Q54" s="111"/>
      <c r="R54" s="55">
        <v>1566147.81</v>
      </c>
    </row>
    <row r="55" spans="1:18" ht="50" x14ac:dyDescent="0.35">
      <c r="A55" s="82" t="s">
        <v>23</v>
      </c>
      <c r="B55" s="83"/>
      <c r="C55" s="83"/>
      <c r="D55" s="44" t="s">
        <v>236</v>
      </c>
      <c r="E55" s="83" t="s">
        <v>69</v>
      </c>
      <c r="F55" s="56"/>
      <c r="G55" s="46" t="s">
        <v>253</v>
      </c>
      <c r="H55" s="44" t="s">
        <v>139</v>
      </c>
      <c r="I55" s="103"/>
      <c r="J55" s="104">
        <f t="shared" si="0"/>
        <v>0</v>
      </c>
      <c r="K55" s="103">
        <v>100</v>
      </c>
      <c r="L55" s="104">
        <f t="shared" si="1"/>
        <v>1</v>
      </c>
      <c r="M55" s="105">
        <f t="shared" si="2"/>
        <v>1</v>
      </c>
      <c r="N55" s="44" t="s">
        <v>140</v>
      </c>
      <c r="O55" s="131" t="s">
        <v>224</v>
      </c>
      <c r="P55" s="131" t="s">
        <v>211</v>
      </c>
      <c r="Q55" s="111"/>
      <c r="R55" s="55">
        <v>764074.66</v>
      </c>
    </row>
    <row r="56" spans="1:18" ht="50" x14ac:dyDescent="0.35">
      <c r="A56" s="82" t="s">
        <v>23</v>
      </c>
      <c r="B56" s="83"/>
      <c r="C56" s="83"/>
      <c r="D56" s="44" t="s">
        <v>236</v>
      </c>
      <c r="E56" s="83" t="s">
        <v>69</v>
      </c>
      <c r="F56" s="136" t="s">
        <v>332</v>
      </c>
      <c r="G56" s="46" t="s">
        <v>237</v>
      </c>
      <c r="H56" s="44" t="s">
        <v>139</v>
      </c>
      <c r="I56" s="103"/>
      <c r="J56" s="104">
        <f t="shared" si="0"/>
        <v>0</v>
      </c>
      <c r="K56" s="103">
        <v>100</v>
      </c>
      <c r="L56" s="104">
        <f t="shared" si="1"/>
        <v>1</v>
      </c>
      <c r="M56" s="105">
        <f t="shared" si="2"/>
        <v>1</v>
      </c>
      <c r="N56" s="44" t="s">
        <v>140</v>
      </c>
      <c r="O56" s="131" t="s">
        <v>224</v>
      </c>
      <c r="P56" s="131" t="s">
        <v>211</v>
      </c>
      <c r="Q56" s="111"/>
      <c r="R56" s="55">
        <v>3000000</v>
      </c>
    </row>
    <row r="57" spans="1:18" ht="50" x14ac:dyDescent="0.35">
      <c r="A57" s="82" t="s">
        <v>23</v>
      </c>
      <c r="B57" s="83"/>
      <c r="C57" s="83"/>
      <c r="D57" s="44" t="s">
        <v>238</v>
      </c>
      <c r="E57" s="83" t="s">
        <v>69</v>
      </c>
      <c r="F57" s="136" t="s">
        <v>331</v>
      </c>
      <c r="G57" s="46" t="s">
        <v>239</v>
      </c>
      <c r="H57" s="44" t="s">
        <v>139</v>
      </c>
      <c r="I57" s="103"/>
      <c r="J57" s="104">
        <f t="shared" si="0"/>
        <v>0</v>
      </c>
      <c r="K57" s="103">
        <v>100</v>
      </c>
      <c r="L57" s="104">
        <f t="shared" si="1"/>
        <v>1</v>
      </c>
      <c r="M57" s="105">
        <f t="shared" si="2"/>
        <v>1</v>
      </c>
      <c r="N57" s="44" t="s">
        <v>140</v>
      </c>
      <c r="O57" s="131" t="s">
        <v>224</v>
      </c>
      <c r="P57" s="131" t="s">
        <v>211</v>
      </c>
      <c r="Q57" s="111"/>
      <c r="R57" s="55">
        <v>64000000</v>
      </c>
    </row>
    <row r="58" spans="1:18" ht="50" x14ac:dyDescent="0.35">
      <c r="A58" s="82" t="s">
        <v>23</v>
      </c>
      <c r="B58" s="83"/>
      <c r="C58" s="83"/>
      <c r="D58" s="44" t="s">
        <v>142</v>
      </c>
      <c r="E58" s="83" t="s">
        <v>63</v>
      </c>
      <c r="F58" s="56"/>
      <c r="G58" s="46" t="s">
        <v>240</v>
      </c>
      <c r="H58" s="44" t="s">
        <v>139</v>
      </c>
      <c r="I58" s="103"/>
      <c r="J58" s="104">
        <f t="shared" si="0"/>
        <v>0</v>
      </c>
      <c r="K58" s="103">
        <v>100</v>
      </c>
      <c r="L58" s="104">
        <f t="shared" si="1"/>
        <v>1</v>
      </c>
      <c r="M58" s="105">
        <f t="shared" si="2"/>
        <v>1</v>
      </c>
      <c r="N58" s="44" t="s">
        <v>140</v>
      </c>
      <c r="O58" s="131" t="s">
        <v>224</v>
      </c>
      <c r="P58" s="131" t="s">
        <v>211</v>
      </c>
      <c r="Q58" s="111"/>
      <c r="R58" s="55">
        <v>8000000</v>
      </c>
    </row>
    <row r="59" spans="1:18" ht="50" x14ac:dyDescent="0.35">
      <c r="A59" s="82" t="s">
        <v>23</v>
      </c>
      <c r="B59" s="83"/>
      <c r="C59" s="83"/>
      <c r="D59" s="44" t="s">
        <v>142</v>
      </c>
      <c r="E59" s="83" t="s">
        <v>63</v>
      </c>
      <c r="F59" s="56"/>
      <c r="G59" s="46" t="s">
        <v>280</v>
      </c>
      <c r="H59" s="44" t="s">
        <v>139</v>
      </c>
      <c r="I59" s="103"/>
      <c r="J59" s="104">
        <f t="shared" si="0"/>
        <v>0</v>
      </c>
      <c r="K59" s="103">
        <v>100</v>
      </c>
      <c r="L59" s="104">
        <f t="shared" si="1"/>
        <v>1</v>
      </c>
      <c r="M59" s="105">
        <f t="shared" si="2"/>
        <v>1</v>
      </c>
      <c r="N59" s="44" t="s">
        <v>140</v>
      </c>
      <c r="O59" s="131" t="s">
        <v>224</v>
      </c>
      <c r="P59" s="131" t="s">
        <v>211</v>
      </c>
      <c r="Q59" s="111"/>
      <c r="R59" s="55">
        <v>46426766.899999999</v>
      </c>
    </row>
    <row r="60" spans="1:18" ht="80" x14ac:dyDescent="0.35">
      <c r="A60" s="82" t="s">
        <v>23</v>
      </c>
      <c r="B60" s="83"/>
      <c r="C60" s="83"/>
      <c r="D60" s="44" t="s">
        <v>135</v>
      </c>
      <c r="E60" s="83" t="s">
        <v>63</v>
      </c>
      <c r="F60" s="136" t="s">
        <v>333</v>
      </c>
      <c r="G60" s="46" t="s">
        <v>241</v>
      </c>
      <c r="H60" s="44" t="s">
        <v>139</v>
      </c>
      <c r="I60" s="103"/>
      <c r="J60" s="104">
        <f t="shared" si="0"/>
        <v>0</v>
      </c>
      <c r="K60" s="103">
        <v>100</v>
      </c>
      <c r="L60" s="104">
        <f t="shared" si="1"/>
        <v>1</v>
      </c>
      <c r="M60" s="105">
        <f t="shared" si="2"/>
        <v>1</v>
      </c>
      <c r="N60" s="44" t="s">
        <v>242</v>
      </c>
      <c r="O60" s="131" t="s">
        <v>174</v>
      </c>
      <c r="P60" s="131" t="s">
        <v>186</v>
      </c>
      <c r="Q60" s="111"/>
      <c r="R60" s="55">
        <v>2455768.7200000002</v>
      </c>
    </row>
    <row r="61" spans="1:18" ht="70" x14ac:dyDescent="0.35">
      <c r="A61" s="82" t="s">
        <v>27</v>
      </c>
      <c r="B61" s="83"/>
      <c r="C61" s="83"/>
      <c r="D61" s="44" t="s">
        <v>151</v>
      </c>
      <c r="E61" s="83" t="s">
        <v>63</v>
      </c>
      <c r="F61" s="56"/>
      <c r="G61" s="46" t="s">
        <v>154</v>
      </c>
      <c r="H61" s="44" t="s">
        <v>96</v>
      </c>
      <c r="I61" s="103"/>
      <c r="J61" s="104">
        <f t="shared" si="0"/>
        <v>0</v>
      </c>
      <c r="K61" s="103">
        <v>100</v>
      </c>
      <c r="L61" s="104">
        <f t="shared" si="1"/>
        <v>1</v>
      </c>
      <c r="M61" s="105">
        <f t="shared" si="2"/>
        <v>1</v>
      </c>
      <c r="N61" s="44" t="s">
        <v>281</v>
      </c>
      <c r="O61" s="130" t="s">
        <v>174</v>
      </c>
      <c r="P61" s="130" t="s">
        <v>186</v>
      </c>
      <c r="Q61" s="111"/>
      <c r="R61" s="111">
        <v>7000000</v>
      </c>
    </row>
    <row r="62" spans="1:18" ht="60" x14ac:dyDescent="0.35">
      <c r="A62" s="83" t="s">
        <v>29</v>
      </c>
      <c r="B62" s="83"/>
      <c r="C62" s="83"/>
      <c r="D62" s="44" t="s">
        <v>62</v>
      </c>
      <c r="E62" s="83" t="s">
        <v>63</v>
      </c>
      <c r="F62" s="136"/>
      <c r="G62" s="46" t="s">
        <v>282</v>
      </c>
      <c r="H62" s="44" t="s">
        <v>139</v>
      </c>
      <c r="I62" s="103"/>
      <c r="J62" s="104">
        <f t="shared" si="0"/>
        <v>0</v>
      </c>
      <c r="K62" s="103">
        <v>100</v>
      </c>
      <c r="L62" s="104">
        <f t="shared" si="1"/>
        <v>1</v>
      </c>
      <c r="M62" s="105">
        <f t="shared" si="2"/>
        <v>1</v>
      </c>
      <c r="N62" s="44" t="s">
        <v>283</v>
      </c>
      <c r="O62" s="130" t="s">
        <v>174</v>
      </c>
      <c r="P62" s="130" t="s">
        <v>186</v>
      </c>
      <c r="Q62" s="111"/>
      <c r="R62" s="111">
        <v>750000</v>
      </c>
    </row>
    <row r="63" spans="1:18" ht="60.5" thickBot="1" x14ac:dyDescent="0.4">
      <c r="A63" s="82" t="s">
        <v>27</v>
      </c>
      <c r="B63" s="83"/>
      <c r="C63" s="83"/>
      <c r="D63" s="44" t="s">
        <v>145</v>
      </c>
      <c r="E63" s="83" t="s">
        <v>63</v>
      </c>
      <c r="F63" s="136" t="s">
        <v>334</v>
      </c>
      <c r="G63" s="44" t="s">
        <v>149</v>
      </c>
      <c r="H63" s="44" t="s">
        <v>150</v>
      </c>
      <c r="I63" s="103"/>
      <c r="J63" s="104">
        <f t="shared" si="0"/>
        <v>0</v>
      </c>
      <c r="K63" s="103">
        <v>100</v>
      </c>
      <c r="L63" s="104">
        <f t="shared" si="1"/>
        <v>1</v>
      </c>
      <c r="M63" s="105">
        <f t="shared" si="2"/>
        <v>1</v>
      </c>
      <c r="N63" s="44" t="s">
        <v>147</v>
      </c>
      <c r="O63" s="130" t="s">
        <v>174</v>
      </c>
      <c r="P63" s="130" t="s">
        <v>186</v>
      </c>
      <c r="Q63" s="111"/>
      <c r="R63" s="55">
        <f>4200000*3</f>
        <v>12600000</v>
      </c>
    </row>
    <row r="64" spans="1:18" ht="15" thickBot="1" x14ac:dyDescent="0.4">
      <c r="A64" s="116"/>
      <c r="B64" s="116"/>
      <c r="C64" s="116"/>
      <c r="D64" s="117" t="s">
        <v>114</v>
      </c>
      <c r="E64" s="118"/>
      <c r="F64" s="134"/>
      <c r="G64" s="120"/>
      <c r="H64" s="121"/>
      <c r="I64" s="121"/>
      <c r="J64" s="122">
        <f>SUM(J15:J63)</f>
        <v>0</v>
      </c>
      <c r="K64" s="121"/>
      <c r="L64" s="122">
        <f>SUM(L15:L63)</f>
        <v>48</v>
      </c>
      <c r="M64" s="123">
        <f>SUM(M15:M63)</f>
        <v>48</v>
      </c>
      <c r="N64" s="121"/>
      <c r="O64" s="135"/>
      <c r="P64" s="134"/>
      <c r="Q64" s="124">
        <f>SUM(Q15:Q63)</f>
        <v>0</v>
      </c>
      <c r="R64" s="124">
        <f>SUM(R15:R63)</f>
        <v>571552256.32000005</v>
      </c>
    </row>
    <row r="65" spans="1:18" ht="15" thickBot="1" x14ac:dyDescent="0.4">
      <c r="A65" s="125" t="s">
        <v>115</v>
      </c>
      <c r="B65" s="47"/>
      <c r="C65" s="47"/>
      <c r="D65" s="47"/>
      <c r="E65" s="48"/>
      <c r="F65" s="52"/>
      <c r="G65" s="47"/>
      <c r="H65" s="47"/>
      <c r="I65" s="47"/>
      <c r="J65" s="49">
        <f>IF(OR(J64=0),0,J64/M64)</f>
        <v>0</v>
      </c>
      <c r="K65" s="47"/>
      <c r="L65" s="49">
        <f>IF(OR(L64=0),0,L64/M64)</f>
        <v>1</v>
      </c>
      <c r="M65" s="49">
        <f>SUM(M15:M63)/M64</f>
        <v>1</v>
      </c>
      <c r="N65" s="47"/>
      <c r="O65" s="47"/>
      <c r="P65" s="47"/>
      <c r="Q65" s="47"/>
      <c r="R65" s="47"/>
    </row>
    <row r="66" spans="1:18" ht="15" thickBot="1" x14ac:dyDescent="0.4">
      <c r="A66" s="86"/>
      <c r="B66" s="33"/>
      <c r="C66" s="33"/>
      <c r="D66" s="34">
        <f>IF(OR([1]RESTRINGIDOP3!B9=0),0,[1]RESTRINGIDOP3!B9/[1]RESTRINGIDOP3!B8)</f>
        <v>0.84090909090909094</v>
      </c>
      <c r="E66" s="33" t="s">
        <v>116</v>
      </c>
      <c r="F66" s="53"/>
      <c r="G66" s="33"/>
      <c r="H66" s="33"/>
      <c r="I66" s="33"/>
      <c r="J66" s="36">
        <f>IF(OR(D66=0),0,([1]RESTRINGIDOP3!C5/[1]RESTRINGIDOP3!B9))</f>
        <v>0</v>
      </c>
      <c r="K66" s="33"/>
      <c r="L66" s="36">
        <f>IF(OR(D66=0),0,([1]RESTRINGIDOP3!D5/[1]RESTRINGIDOP3!B9))</f>
        <v>1</v>
      </c>
      <c r="M66" s="36">
        <f t="shared" ref="M66:M67" si="3">(J66+L66)</f>
        <v>1</v>
      </c>
      <c r="N66" s="33"/>
      <c r="O66" s="33"/>
      <c r="P66" s="33"/>
      <c r="Q66" s="33"/>
      <c r="R66" s="33"/>
    </row>
    <row r="67" spans="1:18" ht="15" thickBot="1" x14ac:dyDescent="0.4">
      <c r="A67" s="127"/>
      <c r="B67" s="50"/>
      <c r="C67" s="50"/>
      <c r="D67" s="51">
        <f>IF(OR([1]RESTRINGIDOP3!B10=0),0,[1]RESTRINGIDOP3!B10/[1]RESTRINGIDOP3!B8)</f>
        <v>0.15909090909090909</v>
      </c>
      <c r="E67" s="50" t="s">
        <v>117</v>
      </c>
      <c r="F67" s="54"/>
      <c r="G67" s="50"/>
      <c r="H67" s="50"/>
      <c r="I67" s="50"/>
      <c r="J67" s="36">
        <f>IF(OR(D67=0),0,([1]RESTRINGIDOP3!F5/[1]RESTRINGIDOP3!B10))</f>
        <v>0</v>
      </c>
      <c r="K67" s="33"/>
      <c r="L67" s="36">
        <f>IF(OR(D67=0),0,([1]RESTRINGIDOP3!G5/[1]RESTRINGIDOP3!B10))</f>
        <v>1</v>
      </c>
      <c r="M67" s="36">
        <f t="shared" si="3"/>
        <v>1</v>
      </c>
      <c r="N67" s="33"/>
      <c r="O67" s="33"/>
      <c r="P67" s="33"/>
      <c r="Q67" s="33"/>
      <c r="R67" s="33"/>
    </row>
    <row r="68" spans="1:18" ht="15" thickBot="1" x14ac:dyDescent="0.4">
      <c r="A68" s="86"/>
      <c r="B68" s="33"/>
      <c r="C68" s="33"/>
      <c r="D68" s="87">
        <f>M64</f>
        <v>48</v>
      </c>
      <c r="E68" s="33" t="s">
        <v>118</v>
      </c>
      <c r="F68" s="53"/>
      <c r="G68" s="33"/>
      <c r="H68" s="33"/>
      <c r="I68" s="33"/>
      <c r="J68" s="34"/>
      <c r="K68" s="33"/>
      <c r="L68" s="34"/>
      <c r="M68" s="34"/>
      <c r="N68" s="33"/>
      <c r="O68" s="33"/>
      <c r="P68" s="33"/>
      <c r="Q68" s="33"/>
      <c r="R68" s="33"/>
    </row>
  </sheetData>
  <autoFilter ref="D12:R68" xr:uid="{97C6A365-2AF7-4047-98E8-3345B0298211}">
    <filterColumn colId="1" showButton="0"/>
    <filterColumn colId="2" showButton="0"/>
    <filterColumn colId="5" showButton="0"/>
    <filterColumn colId="6" showButton="0"/>
    <filterColumn colId="7" showButton="0"/>
    <filterColumn colId="8" showButton="0"/>
    <filterColumn colId="13" showButton="0"/>
  </autoFilter>
  <mergeCells count="19">
    <mergeCell ref="A3:H3"/>
    <mergeCell ref="A5:H5"/>
    <mergeCell ref="D11:R11"/>
    <mergeCell ref="A12:A13"/>
    <mergeCell ref="B12:B14"/>
    <mergeCell ref="C12:C14"/>
    <mergeCell ref="D12:D14"/>
    <mergeCell ref="E12:G13"/>
    <mergeCell ref="H12:H14"/>
    <mergeCell ref="I12:M12"/>
    <mergeCell ref="N12:N14"/>
    <mergeCell ref="O12:O14"/>
    <mergeCell ref="P12:P14"/>
    <mergeCell ref="Q12:R12"/>
    <mergeCell ref="I13:I14"/>
    <mergeCell ref="K13:K14"/>
    <mergeCell ref="M13:M14"/>
    <mergeCell ref="Q13:Q14"/>
    <mergeCell ref="R13:R14"/>
  </mergeCells>
  <phoneticPr fontId="16" type="noConversion"/>
  <dataValidations count="6">
    <dataValidation type="list" allowBlank="1" showInputMessage="1" showErrorMessage="1" prompt=" - " sqref="O15:O18 O20:O63" xr:uid="{56571975-CA68-4F51-97A5-84181DB5EA42}">
      <formula1>$A$73:$A$79</formula1>
    </dataValidation>
    <dataValidation type="list" allowBlank="1" showInputMessage="1" showErrorMessage="1" prompt=" - " sqref="P15:P63" xr:uid="{B1F31EF7-B02D-4BD6-9219-2C7511DCCD60}">
      <formula1>$A$103:$A$135</formula1>
    </dataValidation>
    <dataValidation type="list" allowBlank="1" showInputMessage="1" showErrorMessage="1" prompt=" - Seleccione una Área estratégica. No dejar en blanco o &quot;0,0&quot; estos espacios." sqref="A40:A62 A34:A38 A15:A32" xr:uid="{C48AD590-DCF9-416B-B2F0-42930DBAD791}">
      <formula1>$A$81:$A$102</formula1>
    </dataValidation>
    <dataValidation type="list" allowBlank="1" showInputMessage="1" showErrorMessage="1" prompt=" - " sqref="E40:E46 E34:E38 E15:E32" xr:uid="{0A37D309-897B-413E-91AB-612695E09AA1}">
      <formula1>$A$70:$A$71</formula1>
    </dataValidation>
    <dataValidation type="list" allowBlank="1" showInputMessage="1" showErrorMessage="1" prompt=" - Seleccione un área estratégica. No dejar en blanco o en &quot;0,0&quot; estos espacios." sqref="A39 A33 A63" xr:uid="{0339C52A-FB3E-4F61-858F-1DCB92A0B3C5}">
      <formula1>#REF!</formula1>
    </dataValidation>
    <dataValidation type="list" allowBlank="1" showInputMessage="1" showErrorMessage="1" prompt=" - " sqref="E39 E33 E47:E63 O19" xr:uid="{A2DA4624-419C-43FB-8C53-4CA2648728F4}">
      <formula1>#REF!</formula1>
    </dataValidation>
  </dataValidations>
  <pageMargins left="0.95" right="0.70866141732283472" top="0.74803149606299213" bottom="0.74803149606299213" header="0.31496062992125984" footer="0.31496062992125984"/>
  <pageSetup paperSize="9" scale="80" orientation="landscape"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66565-AC24-4C3D-8307-8D8C6131C35D}">
  <dimension ref="A1:Q111"/>
  <sheetViews>
    <sheetView topLeftCell="I107" workbookViewId="0">
      <selection activeCell="I107" sqref="A1:XFD1048576"/>
    </sheetView>
  </sheetViews>
  <sheetFormatPr baseColWidth="10" defaultColWidth="10.81640625" defaultRowHeight="10.5" x14ac:dyDescent="0.35"/>
  <cols>
    <col min="1" max="1" width="12.453125" style="150" customWidth="1"/>
    <col min="2" max="2" width="10.81640625" style="150" customWidth="1"/>
    <col min="3" max="3" width="10.81640625" style="150" hidden="1" customWidth="1"/>
    <col min="4" max="4" width="20.54296875" style="150" customWidth="1"/>
    <col min="5" max="5" width="5.54296875" style="150" customWidth="1"/>
    <col min="6" max="6" width="5.81640625" style="150" customWidth="1"/>
    <col min="7" max="7" width="20.54296875" style="150" customWidth="1"/>
    <col min="8" max="8" width="10.81640625" style="150" customWidth="1"/>
    <col min="9" max="12" width="5" style="150" customWidth="1"/>
    <col min="13" max="13" width="11" style="150" customWidth="1"/>
    <col min="14" max="14" width="12.453125" style="150" customWidth="1"/>
    <col min="15" max="15" width="10.81640625" style="150" customWidth="1"/>
    <col min="16" max="16" width="11" style="150" customWidth="1"/>
    <col min="17" max="17" width="15.54296875" style="146" bestFit="1" customWidth="1"/>
    <col min="18" max="16384" width="10.81640625" style="150"/>
  </cols>
  <sheetData>
    <row r="1" spans="1:17" x14ac:dyDescent="0.35">
      <c r="A1" s="147" t="s">
        <v>38</v>
      </c>
      <c r="B1" s="147"/>
      <c r="C1" s="147"/>
      <c r="D1" s="137"/>
      <c r="E1" s="137"/>
      <c r="F1" s="148"/>
      <c r="G1" s="137"/>
      <c r="H1" s="137"/>
      <c r="I1" s="149"/>
      <c r="J1" s="149"/>
      <c r="K1" s="149"/>
      <c r="L1" s="149"/>
      <c r="M1" s="149"/>
      <c r="N1" s="149"/>
      <c r="O1" s="149"/>
      <c r="P1" s="149"/>
      <c r="Q1" s="144"/>
    </row>
    <row r="2" spans="1:17" x14ac:dyDescent="0.35">
      <c r="A2" s="147" t="str">
        <f>'[1]MARCO GENERAL'!D5</f>
        <v>MUNICIPALIDAD DE OROTINA</v>
      </c>
      <c r="B2" s="147"/>
      <c r="C2" s="147"/>
      <c r="D2" s="137"/>
      <c r="E2" s="137"/>
      <c r="F2" s="148"/>
      <c r="G2" s="137"/>
      <c r="H2" s="137"/>
      <c r="I2" s="149"/>
      <c r="J2" s="149"/>
      <c r="K2" s="149"/>
      <c r="L2" s="149"/>
      <c r="M2" s="149"/>
      <c r="N2" s="149"/>
      <c r="O2" s="149"/>
      <c r="P2" s="149"/>
      <c r="Q2" s="144"/>
    </row>
    <row r="3" spans="1:17" x14ac:dyDescent="0.35">
      <c r="A3" s="186">
        <f>'[1]MARCO GENERAL'!D7</f>
        <v>2022</v>
      </c>
      <c r="B3" s="214"/>
      <c r="C3" s="214"/>
      <c r="D3" s="214"/>
      <c r="E3" s="214"/>
      <c r="F3" s="214"/>
      <c r="G3" s="214"/>
      <c r="H3" s="214"/>
      <c r="I3" s="149"/>
      <c r="J3" s="149"/>
      <c r="K3" s="149"/>
      <c r="L3" s="149"/>
      <c r="M3" s="149"/>
      <c r="N3" s="149"/>
      <c r="O3" s="149"/>
      <c r="P3" s="149"/>
      <c r="Q3" s="144"/>
    </row>
    <row r="4" spans="1:17" x14ac:dyDescent="0.35">
      <c r="A4" s="147" t="s">
        <v>39</v>
      </c>
      <c r="B4" s="147"/>
      <c r="C4" s="147"/>
      <c r="D4" s="147"/>
      <c r="E4" s="147"/>
      <c r="F4" s="148"/>
      <c r="G4" s="147"/>
      <c r="H4" s="147"/>
      <c r="I4" s="149"/>
      <c r="J4" s="149"/>
      <c r="K4" s="149"/>
      <c r="L4" s="149"/>
      <c r="M4" s="149"/>
      <c r="N4" s="149"/>
      <c r="O4" s="149"/>
      <c r="P4" s="149"/>
      <c r="Q4" s="144"/>
    </row>
    <row r="5" spans="1:17" x14ac:dyDescent="0.35">
      <c r="A5" s="215" t="s">
        <v>243</v>
      </c>
      <c r="B5" s="214"/>
      <c r="C5" s="214"/>
      <c r="D5" s="214"/>
      <c r="E5" s="214"/>
      <c r="F5" s="214"/>
      <c r="G5" s="214"/>
      <c r="H5" s="214"/>
      <c r="I5" s="149"/>
      <c r="J5" s="149"/>
      <c r="K5" s="149"/>
      <c r="L5" s="149"/>
      <c r="M5" s="149"/>
      <c r="N5" s="149"/>
      <c r="O5" s="149"/>
      <c r="P5" s="149"/>
      <c r="Q5" s="144"/>
    </row>
    <row r="6" spans="1:17" x14ac:dyDescent="0.35">
      <c r="A6" s="147"/>
      <c r="B6" s="147"/>
      <c r="C6" s="147"/>
      <c r="D6" s="147"/>
      <c r="E6" s="147"/>
      <c r="F6" s="148"/>
      <c r="G6" s="147"/>
      <c r="H6" s="147"/>
      <c r="I6" s="149"/>
      <c r="J6" s="149"/>
      <c r="K6" s="149"/>
      <c r="L6" s="149"/>
      <c r="M6" s="149"/>
      <c r="N6" s="149"/>
      <c r="O6" s="149"/>
      <c r="P6" s="149"/>
      <c r="Q6" s="144"/>
    </row>
    <row r="7" spans="1:17" ht="32.15" customHeight="1" x14ac:dyDescent="0.35">
      <c r="A7" s="184" t="s">
        <v>244</v>
      </c>
      <c r="B7" s="216"/>
      <c r="C7" s="216"/>
      <c r="D7" s="216"/>
      <c r="E7" s="216"/>
      <c r="F7" s="216"/>
      <c r="G7" s="216"/>
      <c r="H7" s="216"/>
      <c r="I7" s="216"/>
      <c r="J7" s="216"/>
      <c r="K7" s="216"/>
      <c r="L7" s="216"/>
      <c r="M7" s="216"/>
      <c r="N7" s="216"/>
      <c r="O7" s="216"/>
      <c r="P7" s="216"/>
      <c r="Q7" s="216"/>
    </row>
    <row r="8" spans="1:17" x14ac:dyDescent="0.35">
      <c r="A8" s="186" t="s">
        <v>245</v>
      </c>
      <c r="B8" s="214"/>
      <c r="C8" s="214"/>
      <c r="D8" s="214"/>
      <c r="E8" s="214"/>
      <c r="F8" s="214"/>
      <c r="G8" s="214"/>
      <c r="H8" s="214"/>
      <c r="I8" s="214"/>
      <c r="J8" s="214"/>
      <c r="K8" s="214"/>
      <c r="L8" s="214"/>
      <c r="M8" s="214"/>
      <c r="N8" s="214"/>
      <c r="O8" s="214"/>
      <c r="P8" s="214"/>
      <c r="Q8" s="214"/>
    </row>
    <row r="9" spans="1:17" x14ac:dyDescent="0.35">
      <c r="A9" s="147"/>
      <c r="B9" s="147"/>
      <c r="C9" s="147"/>
      <c r="D9" s="147"/>
      <c r="E9" s="147"/>
      <c r="F9" s="148"/>
      <c r="G9" s="147"/>
      <c r="H9" s="147"/>
      <c r="I9" s="149"/>
      <c r="J9" s="149"/>
      <c r="K9" s="149"/>
      <c r="L9" s="149"/>
      <c r="M9" s="149"/>
      <c r="N9" s="149"/>
      <c r="O9" s="149"/>
      <c r="P9" s="149"/>
      <c r="Q9" s="144"/>
    </row>
    <row r="10" spans="1:17" ht="21" x14ac:dyDescent="0.35">
      <c r="A10" s="140" t="s">
        <v>40</v>
      </c>
      <c r="B10" s="221" t="s">
        <v>41</v>
      </c>
      <c r="C10" s="222"/>
      <c r="D10" s="222"/>
      <c r="E10" s="222"/>
      <c r="F10" s="222"/>
      <c r="G10" s="222"/>
      <c r="H10" s="222"/>
      <c r="I10" s="222"/>
      <c r="J10" s="222"/>
      <c r="K10" s="222"/>
      <c r="L10" s="222"/>
      <c r="M10" s="222"/>
      <c r="N10" s="222"/>
      <c r="O10" s="222"/>
      <c r="P10" s="222"/>
      <c r="Q10" s="223"/>
    </row>
    <row r="11" spans="1:17" ht="22.5" customHeight="1" x14ac:dyDescent="0.35">
      <c r="A11" s="217" t="s">
        <v>42</v>
      </c>
      <c r="B11" s="219" t="s">
        <v>43</v>
      </c>
      <c r="C11" s="219" t="s">
        <v>44</v>
      </c>
      <c r="D11" s="208" t="s">
        <v>45</v>
      </c>
      <c r="E11" s="220" t="s">
        <v>46</v>
      </c>
      <c r="F11" s="209"/>
      <c r="G11" s="209"/>
      <c r="H11" s="220" t="s">
        <v>47</v>
      </c>
      <c r="I11" s="208" t="s">
        <v>48</v>
      </c>
      <c r="J11" s="209"/>
      <c r="K11" s="209"/>
      <c r="L11" s="209"/>
      <c r="M11" s="209"/>
      <c r="N11" s="208" t="s">
        <v>49</v>
      </c>
      <c r="O11" s="208" t="s">
        <v>50</v>
      </c>
      <c r="P11" s="208" t="s">
        <v>51</v>
      </c>
      <c r="Q11" s="209"/>
    </row>
    <row r="12" spans="1:17" ht="29.15" customHeight="1" x14ac:dyDescent="0.35">
      <c r="A12" s="218"/>
      <c r="B12" s="209"/>
      <c r="C12" s="209"/>
      <c r="D12" s="209"/>
      <c r="E12" s="209"/>
      <c r="F12" s="209"/>
      <c r="G12" s="209"/>
      <c r="H12" s="209"/>
      <c r="I12" s="210" t="s">
        <v>52</v>
      </c>
      <c r="J12" s="138" t="s">
        <v>53</v>
      </c>
      <c r="K12" s="210" t="s">
        <v>54</v>
      </c>
      <c r="L12" s="138" t="s">
        <v>53</v>
      </c>
      <c r="M12" s="211" t="s">
        <v>55</v>
      </c>
      <c r="N12" s="209"/>
      <c r="O12" s="209"/>
      <c r="P12" s="208" t="s">
        <v>56</v>
      </c>
      <c r="Q12" s="212" t="s">
        <v>57</v>
      </c>
    </row>
    <row r="13" spans="1:17" ht="37" customHeight="1" x14ac:dyDescent="0.35">
      <c r="A13" s="139" t="s">
        <v>58</v>
      </c>
      <c r="B13" s="209"/>
      <c r="C13" s="209"/>
      <c r="D13" s="209"/>
      <c r="E13" s="151" t="s">
        <v>59</v>
      </c>
      <c r="F13" s="138" t="s">
        <v>60</v>
      </c>
      <c r="G13" s="138" t="s">
        <v>61</v>
      </c>
      <c r="H13" s="209"/>
      <c r="I13" s="209"/>
      <c r="J13" s="138"/>
      <c r="K13" s="209"/>
      <c r="L13" s="138"/>
      <c r="M13" s="209"/>
      <c r="N13" s="209"/>
      <c r="O13" s="209"/>
      <c r="P13" s="209"/>
      <c r="Q13" s="213"/>
    </row>
    <row r="14" spans="1:17" ht="60" x14ac:dyDescent="0.35">
      <c r="A14" s="82" t="s">
        <v>29</v>
      </c>
      <c r="B14" s="83" t="s">
        <v>285</v>
      </c>
      <c r="C14" s="83"/>
      <c r="D14" s="44" t="s">
        <v>62</v>
      </c>
      <c r="E14" s="83" t="s">
        <v>63</v>
      </c>
      <c r="F14" s="136">
        <v>1</v>
      </c>
      <c r="G14" s="19" t="s">
        <v>64</v>
      </c>
      <c r="H14" s="44" t="s">
        <v>65</v>
      </c>
      <c r="I14" s="57"/>
      <c r="J14" s="58">
        <f t="shared" ref="J14:J77" si="0">IF(OR(I14=0),0,(I14/(I14+K14)))</f>
        <v>0</v>
      </c>
      <c r="K14" s="57">
        <v>100</v>
      </c>
      <c r="L14" s="58">
        <f t="shared" ref="L14:L77" si="1">IF(OR(K14=0),0,(K14/(I14+K14)))</f>
        <v>1</v>
      </c>
      <c r="M14" s="84">
        <f t="shared" ref="M14:M77" si="2">J14+L14</f>
        <v>1</v>
      </c>
      <c r="N14" s="44" t="s">
        <v>66</v>
      </c>
      <c r="O14" s="44" t="s">
        <v>67</v>
      </c>
      <c r="P14" s="85"/>
      <c r="Q14" s="141">
        <v>8000000</v>
      </c>
    </row>
    <row r="15" spans="1:17" ht="60" x14ac:dyDescent="0.35">
      <c r="A15" s="82" t="s">
        <v>29</v>
      </c>
      <c r="B15" s="83" t="s">
        <v>285</v>
      </c>
      <c r="C15" s="83"/>
      <c r="D15" s="44" t="s">
        <v>68</v>
      </c>
      <c r="E15" s="83" t="s">
        <v>69</v>
      </c>
      <c r="F15" s="136">
        <f>+F14+1</f>
        <v>2</v>
      </c>
      <c r="G15" s="44" t="s">
        <v>262</v>
      </c>
      <c r="H15" s="44" t="s">
        <v>70</v>
      </c>
      <c r="I15" s="57"/>
      <c r="J15" s="58">
        <f t="shared" si="0"/>
        <v>0</v>
      </c>
      <c r="K15" s="57">
        <v>100</v>
      </c>
      <c r="L15" s="58">
        <f t="shared" si="1"/>
        <v>1</v>
      </c>
      <c r="M15" s="84">
        <f t="shared" si="2"/>
        <v>1</v>
      </c>
      <c r="N15" s="44" t="s">
        <v>71</v>
      </c>
      <c r="O15" s="44" t="s">
        <v>72</v>
      </c>
      <c r="P15" s="85"/>
      <c r="Q15" s="141">
        <v>3150000</v>
      </c>
    </row>
    <row r="16" spans="1:17" ht="30" x14ac:dyDescent="0.35">
      <c r="A16" s="82" t="s">
        <v>29</v>
      </c>
      <c r="B16" s="83" t="s">
        <v>285</v>
      </c>
      <c r="C16" s="83"/>
      <c r="D16" s="44" t="s">
        <v>73</v>
      </c>
      <c r="E16" s="83" t="s">
        <v>69</v>
      </c>
      <c r="F16" s="136">
        <f t="shared" ref="F16:F40" si="3">+F15+1</f>
        <v>3</v>
      </c>
      <c r="G16" s="44" t="s">
        <v>74</v>
      </c>
      <c r="H16" s="44" t="s">
        <v>75</v>
      </c>
      <c r="I16" s="57"/>
      <c r="J16" s="58">
        <f t="shared" si="0"/>
        <v>0</v>
      </c>
      <c r="K16" s="57">
        <v>100</v>
      </c>
      <c r="L16" s="58">
        <f t="shared" si="1"/>
        <v>1</v>
      </c>
      <c r="M16" s="84">
        <f t="shared" si="2"/>
        <v>1</v>
      </c>
      <c r="N16" s="44" t="s">
        <v>113</v>
      </c>
      <c r="O16" s="44" t="s">
        <v>76</v>
      </c>
      <c r="P16" s="85"/>
      <c r="Q16" s="141">
        <v>134493531.06</v>
      </c>
    </row>
    <row r="17" spans="1:17" ht="60" x14ac:dyDescent="0.35">
      <c r="A17" s="82" t="s">
        <v>29</v>
      </c>
      <c r="B17" s="83" t="s">
        <v>285</v>
      </c>
      <c r="C17" s="83"/>
      <c r="D17" s="44" t="s">
        <v>62</v>
      </c>
      <c r="E17" s="83" t="s">
        <v>63</v>
      </c>
      <c r="F17" s="136">
        <f t="shared" si="3"/>
        <v>4</v>
      </c>
      <c r="G17" s="44" t="s">
        <v>288</v>
      </c>
      <c r="H17" s="44" t="s">
        <v>70</v>
      </c>
      <c r="I17" s="57"/>
      <c r="J17" s="58">
        <f t="shared" si="0"/>
        <v>0</v>
      </c>
      <c r="K17" s="57">
        <v>100</v>
      </c>
      <c r="L17" s="58">
        <f t="shared" si="1"/>
        <v>1</v>
      </c>
      <c r="M17" s="84">
        <f t="shared" si="2"/>
        <v>1</v>
      </c>
      <c r="N17" s="44" t="s">
        <v>78</v>
      </c>
      <c r="O17" s="44" t="s">
        <v>67</v>
      </c>
      <c r="P17" s="85"/>
      <c r="Q17" s="141">
        <v>16500000</v>
      </c>
    </row>
    <row r="18" spans="1:17" ht="60" x14ac:dyDescent="0.35">
      <c r="A18" s="82" t="s">
        <v>29</v>
      </c>
      <c r="B18" s="83" t="s">
        <v>285</v>
      </c>
      <c r="C18" s="83"/>
      <c r="D18" s="44" t="s">
        <v>62</v>
      </c>
      <c r="E18" s="83" t="s">
        <v>63</v>
      </c>
      <c r="F18" s="136">
        <f t="shared" si="3"/>
        <v>5</v>
      </c>
      <c r="G18" s="19" t="s">
        <v>79</v>
      </c>
      <c r="H18" s="44" t="s">
        <v>80</v>
      </c>
      <c r="I18" s="57"/>
      <c r="J18" s="58">
        <f t="shared" si="0"/>
        <v>0</v>
      </c>
      <c r="K18" s="57">
        <v>100</v>
      </c>
      <c r="L18" s="58">
        <f t="shared" si="1"/>
        <v>1</v>
      </c>
      <c r="M18" s="84">
        <f t="shared" si="2"/>
        <v>1</v>
      </c>
      <c r="N18" s="44" t="s">
        <v>81</v>
      </c>
      <c r="O18" s="44" t="s">
        <v>67</v>
      </c>
      <c r="P18" s="85"/>
      <c r="Q18" s="141">
        <v>3350000</v>
      </c>
    </row>
    <row r="19" spans="1:17" ht="60" x14ac:dyDescent="0.35">
      <c r="A19" s="82" t="s">
        <v>29</v>
      </c>
      <c r="B19" s="83" t="s">
        <v>285</v>
      </c>
      <c r="C19" s="83"/>
      <c r="D19" s="44" t="s">
        <v>62</v>
      </c>
      <c r="E19" s="83" t="s">
        <v>63</v>
      </c>
      <c r="F19" s="136">
        <f t="shared" si="3"/>
        <v>6</v>
      </c>
      <c r="G19" s="19" t="s">
        <v>82</v>
      </c>
      <c r="H19" s="44" t="s">
        <v>83</v>
      </c>
      <c r="I19" s="57"/>
      <c r="J19" s="58">
        <f t="shared" si="0"/>
        <v>0</v>
      </c>
      <c r="K19" s="57">
        <v>100</v>
      </c>
      <c r="L19" s="58">
        <f t="shared" si="1"/>
        <v>1</v>
      </c>
      <c r="M19" s="84">
        <f t="shared" si="2"/>
        <v>1</v>
      </c>
      <c r="N19" s="44" t="s">
        <v>84</v>
      </c>
      <c r="O19" s="44" t="s">
        <v>67</v>
      </c>
      <c r="P19" s="85"/>
      <c r="Q19" s="141">
        <v>18000000</v>
      </c>
    </row>
    <row r="20" spans="1:17" ht="60" x14ac:dyDescent="0.35">
      <c r="A20" s="82" t="s">
        <v>29</v>
      </c>
      <c r="B20" s="83" t="s">
        <v>285</v>
      </c>
      <c r="C20" s="83"/>
      <c r="D20" s="44" t="s">
        <v>62</v>
      </c>
      <c r="E20" s="83" t="s">
        <v>63</v>
      </c>
      <c r="F20" s="136">
        <f t="shared" si="3"/>
        <v>7</v>
      </c>
      <c r="G20" s="19" t="s">
        <v>263</v>
      </c>
      <c r="H20" s="44" t="s">
        <v>65</v>
      </c>
      <c r="I20" s="57"/>
      <c r="J20" s="58">
        <f t="shared" si="0"/>
        <v>0</v>
      </c>
      <c r="K20" s="57">
        <v>100</v>
      </c>
      <c r="L20" s="58">
        <f t="shared" si="1"/>
        <v>1</v>
      </c>
      <c r="M20" s="84">
        <f t="shared" si="2"/>
        <v>1</v>
      </c>
      <c r="N20" s="44" t="s">
        <v>84</v>
      </c>
      <c r="O20" s="44" t="s">
        <v>67</v>
      </c>
      <c r="P20" s="85"/>
      <c r="Q20" s="141">
        <v>9000000</v>
      </c>
    </row>
    <row r="21" spans="1:17" ht="60" x14ac:dyDescent="0.35">
      <c r="A21" s="82" t="s">
        <v>29</v>
      </c>
      <c r="B21" s="83" t="s">
        <v>285</v>
      </c>
      <c r="C21" s="83"/>
      <c r="D21" s="44" t="s">
        <v>62</v>
      </c>
      <c r="E21" s="83" t="s">
        <v>63</v>
      </c>
      <c r="F21" s="136">
        <f t="shared" si="3"/>
        <v>8</v>
      </c>
      <c r="G21" s="19" t="s">
        <v>85</v>
      </c>
      <c r="H21" s="44" t="s">
        <v>65</v>
      </c>
      <c r="I21" s="57"/>
      <c r="J21" s="58">
        <f t="shared" si="0"/>
        <v>0</v>
      </c>
      <c r="K21" s="57">
        <v>100</v>
      </c>
      <c r="L21" s="58">
        <f t="shared" si="1"/>
        <v>1</v>
      </c>
      <c r="M21" s="84">
        <f t="shared" si="2"/>
        <v>1</v>
      </c>
      <c r="N21" s="44" t="s">
        <v>86</v>
      </c>
      <c r="O21" s="44" t="s">
        <v>67</v>
      </c>
      <c r="P21" s="85"/>
      <c r="Q21" s="141">
        <v>36925000</v>
      </c>
    </row>
    <row r="22" spans="1:17" ht="60" x14ac:dyDescent="0.35">
      <c r="A22" s="82" t="s">
        <v>29</v>
      </c>
      <c r="B22" s="83" t="s">
        <v>285</v>
      </c>
      <c r="C22" s="83"/>
      <c r="D22" s="44" t="s">
        <v>62</v>
      </c>
      <c r="E22" s="83" t="s">
        <v>69</v>
      </c>
      <c r="F22" s="136">
        <f t="shared" si="3"/>
        <v>9</v>
      </c>
      <c r="G22" s="19" t="s">
        <v>87</v>
      </c>
      <c r="H22" s="44" t="s">
        <v>88</v>
      </c>
      <c r="I22" s="57"/>
      <c r="J22" s="58">
        <f t="shared" si="0"/>
        <v>0</v>
      </c>
      <c r="K22" s="57">
        <v>100</v>
      </c>
      <c r="L22" s="58">
        <f t="shared" si="1"/>
        <v>1</v>
      </c>
      <c r="M22" s="84">
        <f t="shared" si="2"/>
        <v>1</v>
      </c>
      <c r="N22" s="44" t="s">
        <v>89</v>
      </c>
      <c r="O22" s="44" t="s">
        <v>67</v>
      </c>
      <c r="P22" s="85"/>
      <c r="Q22" s="141">
        <v>10000000</v>
      </c>
    </row>
    <row r="23" spans="1:17" ht="60" x14ac:dyDescent="0.35">
      <c r="A23" s="82" t="s">
        <v>29</v>
      </c>
      <c r="B23" s="83" t="s">
        <v>285</v>
      </c>
      <c r="C23" s="83"/>
      <c r="D23" s="44" t="s">
        <v>62</v>
      </c>
      <c r="E23" s="83" t="s">
        <v>69</v>
      </c>
      <c r="F23" s="136">
        <f t="shared" si="3"/>
        <v>10</v>
      </c>
      <c r="G23" s="19" t="s">
        <v>90</v>
      </c>
      <c r="H23" s="44" t="s">
        <v>91</v>
      </c>
      <c r="I23" s="57"/>
      <c r="J23" s="58">
        <f t="shared" si="0"/>
        <v>0</v>
      </c>
      <c r="K23" s="57">
        <v>100</v>
      </c>
      <c r="L23" s="58">
        <f t="shared" si="1"/>
        <v>1</v>
      </c>
      <c r="M23" s="84">
        <f t="shared" si="2"/>
        <v>1</v>
      </c>
      <c r="N23" s="44" t="s">
        <v>89</v>
      </c>
      <c r="O23" s="44" t="s">
        <v>67</v>
      </c>
      <c r="P23" s="85"/>
      <c r="Q23" s="141">
        <v>2500000</v>
      </c>
    </row>
    <row r="24" spans="1:17" ht="60" x14ac:dyDescent="0.35">
      <c r="A24" s="82" t="s">
        <v>29</v>
      </c>
      <c r="B24" s="83" t="s">
        <v>285</v>
      </c>
      <c r="C24" s="83"/>
      <c r="D24" s="44" t="s">
        <v>62</v>
      </c>
      <c r="E24" s="83" t="s">
        <v>69</v>
      </c>
      <c r="F24" s="136">
        <f t="shared" si="3"/>
        <v>11</v>
      </c>
      <c r="G24" s="44" t="s">
        <v>92</v>
      </c>
      <c r="H24" s="44" t="s">
        <v>93</v>
      </c>
      <c r="I24" s="57"/>
      <c r="J24" s="58">
        <f t="shared" si="0"/>
        <v>0</v>
      </c>
      <c r="K24" s="57">
        <v>100</v>
      </c>
      <c r="L24" s="58">
        <f t="shared" si="1"/>
        <v>1</v>
      </c>
      <c r="M24" s="84">
        <f t="shared" si="2"/>
        <v>1</v>
      </c>
      <c r="N24" s="44" t="s">
        <v>89</v>
      </c>
      <c r="O24" s="44" t="s">
        <v>67</v>
      </c>
      <c r="P24" s="85"/>
      <c r="Q24" s="141">
        <v>8000000</v>
      </c>
    </row>
    <row r="25" spans="1:17" ht="60" x14ac:dyDescent="0.35">
      <c r="A25" s="82" t="s">
        <v>29</v>
      </c>
      <c r="B25" s="83" t="s">
        <v>285</v>
      </c>
      <c r="C25" s="83"/>
      <c r="D25" s="44" t="s">
        <v>62</v>
      </c>
      <c r="E25" s="83" t="s">
        <v>69</v>
      </c>
      <c r="F25" s="136">
        <f t="shared" si="3"/>
        <v>12</v>
      </c>
      <c r="G25" s="19" t="s">
        <v>264</v>
      </c>
      <c r="H25" s="44" t="s">
        <v>94</v>
      </c>
      <c r="I25" s="57"/>
      <c r="J25" s="58">
        <f t="shared" si="0"/>
        <v>0</v>
      </c>
      <c r="K25" s="57">
        <v>100</v>
      </c>
      <c r="L25" s="58">
        <f t="shared" si="1"/>
        <v>1</v>
      </c>
      <c r="M25" s="84">
        <f t="shared" si="2"/>
        <v>1</v>
      </c>
      <c r="N25" s="44" t="s">
        <v>89</v>
      </c>
      <c r="O25" s="44" t="s">
        <v>67</v>
      </c>
      <c r="P25" s="85"/>
      <c r="Q25" s="141">
        <v>2000000</v>
      </c>
    </row>
    <row r="26" spans="1:17" ht="60" x14ac:dyDescent="0.35">
      <c r="A26" s="82" t="s">
        <v>29</v>
      </c>
      <c r="B26" s="83" t="s">
        <v>285</v>
      </c>
      <c r="C26" s="83"/>
      <c r="D26" s="44" t="s">
        <v>62</v>
      </c>
      <c r="E26" s="83" t="s">
        <v>69</v>
      </c>
      <c r="F26" s="136">
        <f t="shared" si="3"/>
        <v>13</v>
      </c>
      <c r="G26" s="19" t="s">
        <v>265</v>
      </c>
      <c r="H26" s="44" t="s">
        <v>70</v>
      </c>
      <c r="I26" s="57"/>
      <c r="J26" s="58">
        <f t="shared" si="0"/>
        <v>0</v>
      </c>
      <c r="K26" s="57">
        <v>100</v>
      </c>
      <c r="L26" s="58">
        <f t="shared" si="1"/>
        <v>1</v>
      </c>
      <c r="M26" s="84">
        <f t="shared" si="2"/>
        <v>1</v>
      </c>
      <c r="N26" s="44" t="s">
        <v>89</v>
      </c>
      <c r="O26" s="44" t="s">
        <v>67</v>
      </c>
      <c r="P26" s="85"/>
      <c r="Q26" s="141">
        <v>4560000</v>
      </c>
    </row>
    <row r="27" spans="1:17" ht="60" x14ac:dyDescent="0.35">
      <c r="A27" s="82" t="s">
        <v>29</v>
      </c>
      <c r="B27" s="83" t="s">
        <v>285</v>
      </c>
      <c r="C27" s="83"/>
      <c r="D27" s="44" t="s">
        <v>62</v>
      </c>
      <c r="E27" s="83" t="s">
        <v>63</v>
      </c>
      <c r="F27" s="136">
        <f t="shared" si="3"/>
        <v>14</v>
      </c>
      <c r="G27" s="19" t="s">
        <v>95</v>
      </c>
      <c r="H27" s="44" t="s">
        <v>96</v>
      </c>
      <c r="I27" s="57"/>
      <c r="J27" s="58">
        <f t="shared" si="0"/>
        <v>0</v>
      </c>
      <c r="K27" s="57">
        <v>100</v>
      </c>
      <c r="L27" s="58">
        <f t="shared" si="1"/>
        <v>1</v>
      </c>
      <c r="M27" s="84">
        <f t="shared" si="2"/>
        <v>1</v>
      </c>
      <c r="N27" s="44" t="s">
        <v>89</v>
      </c>
      <c r="O27" s="44" t="s">
        <v>67</v>
      </c>
      <c r="P27" s="85"/>
      <c r="Q27" s="141">
        <v>4000000</v>
      </c>
    </row>
    <row r="28" spans="1:17" ht="60" x14ac:dyDescent="0.35">
      <c r="A28" s="82" t="s">
        <v>29</v>
      </c>
      <c r="B28" s="83" t="s">
        <v>285</v>
      </c>
      <c r="C28" s="83"/>
      <c r="D28" s="44" t="s">
        <v>62</v>
      </c>
      <c r="E28" s="83" t="s">
        <v>69</v>
      </c>
      <c r="F28" s="136">
        <f t="shared" si="3"/>
        <v>15</v>
      </c>
      <c r="G28" s="19" t="s">
        <v>97</v>
      </c>
      <c r="H28" s="44"/>
      <c r="I28" s="57"/>
      <c r="J28" s="58">
        <f t="shared" si="0"/>
        <v>0</v>
      </c>
      <c r="K28" s="57">
        <v>100</v>
      </c>
      <c r="L28" s="58">
        <f t="shared" si="1"/>
        <v>1</v>
      </c>
      <c r="M28" s="84">
        <f t="shared" si="2"/>
        <v>1</v>
      </c>
      <c r="N28" s="44" t="s">
        <v>86</v>
      </c>
      <c r="O28" s="44" t="s">
        <v>67</v>
      </c>
      <c r="P28" s="85"/>
      <c r="Q28" s="141">
        <v>350000</v>
      </c>
    </row>
    <row r="29" spans="1:17" ht="60" x14ac:dyDescent="0.35">
      <c r="A29" s="82" t="s">
        <v>29</v>
      </c>
      <c r="B29" s="83" t="s">
        <v>285</v>
      </c>
      <c r="C29" s="83"/>
      <c r="D29" s="44" t="s">
        <v>62</v>
      </c>
      <c r="E29" s="83" t="s">
        <v>63</v>
      </c>
      <c r="F29" s="136">
        <f t="shared" si="3"/>
        <v>16</v>
      </c>
      <c r="G29" s="19" t="s">
        <v>266</v>
      </c>
      <c r="H29" s="44" t="s">
        <v>98</v>
      </c>
      <c r="I29" s="57"/>
      <c r="J29" s="58">
        <f t="shared" si="0"/>
        <v>0</v>
      </c>
      <c r="K29" s="57">
        <v>100</v>
      </c>
      <c r="L29" s="58">
        <f t="shared" si="1"/>
        <v>1</v>
      </c>
      <c r="M29" s="84">
        <f t="shared" si="2"/>
        <v>1</v>
      </c>
      <c r="N29" s="44" t="s">
        <v>99</v>
      </c>
      <c r="O29" s="44" t="s">
        <v>67</v>
      </c>
      <c r="P29" s="85"/>
      <c r="Q29" s="141">
        <v>700000</v>
      </c>
    </row>
    <row r="30" spans="1:17" ht="60" x14ac:dyDescent="0.35">
      <c r="A30" s="82" t="s">
        <v>29</v>
      </c>
      <c r="B30" s="83" t="s">
        <v>285</v>
      </c>
      <c r="C30" s="83"/>
      <c r="D30" s="44" t="s">
        <v>62</v>
      </c>
      <c r="E30" s="83" t="s">
        <v>69</v>
      </c>
      <c r="F30" s="136">
        <f t="shared" si="3"/>
        <v>17</v>
      </c>
      <c r="G30" s="19" t="s">
        <v>267</v>
      </c>
      <c r="H30" s="44" t="s">
        <v>100</v>
      </c>
      <c r="I30" s="57"/>
      <c r="J30" s="58">
        <f t="shared" si="0"/>
        <v>0</v>
      </c>
      <c r="K30" s="57">
        <v>100</v>
      </c>
      <c r="L30" s="58">
        <f t="shared" si="1"/>
        <v>1</v>
      </c>
      <c r="M30" s="84">
        <f t="shared" si="2"/>
        <v>1</v>
      </c>
      <c r="N30" s="44" t="s">
        <v>86</v>
      </c>
      <c r="O30" s="44" t="s">
        <v>67</v>
      </c>
      <c r="P30" s="85"/>
      <c r="Q30" s="141">
        <v>300000</v>
      </c>
    </row>
    <row r="31" spans="1:17" ht="60" x14ac:dyDescent="0.35">
      <c r="A31" s="82" t="s">
        <v>29</v>
      </c>
      <c r="B31" s="83" t="s">
        <v>285</v>
      </c>
      <c r="C31" s="83"/>
      <c r="D31" s="44" t="s">
        <v>62</v>
      </c>
      <c r="E31" s="83" t="s">
        <v>69</v>
      </c>
      <c r="F31" s="136">
        <f t="shared" si="3"/>
        <v>18</v>
      </c>
      <c r="G31" s="19" t="s">
        <v>101</v>
      </c>
      <c r="H31" s="44" t="s">
        <v>98</v>
      </c>
      <c r="I31" s="57"/>
      <c r="J31" s="58">
        <f t="shared" si="0"/>
        <v>0</v>
      </c>
      <c r="K31" s="57">
        <v>100</v>
      </c>
      <c r="L31" s="58">
        <f t="shared" si="1"/>
        <v>1</v>
      </c>
      <c r="M31" s="84">
        <f t="shared" si="2"/>
        <v>1</v>
      </c>
      <c r="N31" s="44" t="s">
        <v>86</v>
      </c>
      <c r="O31" s="44" t="s">
        <v>67</v>
      </c>
      <c r="P31" s="85"/>
      <c r="Q31" s="141">
        <v>300000</v>
      </c>
    </row>
    <row r="32" spans="1:17" ht="60" x14ac:dyDescent="0.35">
      <c r="A32" s="82" t="s">
        <v>29</v>
      </c>
      <c r="B32" s="83" t="s">
        <v>285</v>
      </c>
      <c r="C32" s="83"/>
      <c r="D32" s="44" t="s">
        <v>62</v>
      </c>
      <c r="E32" s="83" t="s">
        <v>69</v>
      </c>
      <c r="F32" s="136">
        <f t="shared" si="3"/>
        <v>19</v>
      </c>
      <c r="G32" s="19" t="s">
        <v>102</v>
      </c>
      <c r="H32" s="44" t="s">
        <v>103</v>
      </c>
      <c r="I32" s="57"/>
      <c r="J32" s="58">
        <f t="shared" si="0"/>
        <v>0</v>
      </c>
      <c r="K32" s="57">
        <v>100</v>
      </c>
      <c r="L32" s="58">
        <f t="shared" si="1"/>
        <v>1</v>
      </c>
      <c r="M32" s="84">
        <f t="shared" si="2"/>
        <v>1</v>
      </c>
      <c r="N32" s="44" t="s">
        <v>86</v>
      </c>
      <c r="O32" s="44" t="s">
        <v>67</v>
      </c>
      <c r="P32" s="85"/>
      <c r="Q32" s="141">
        <v>450000</v>
      </c>
    </row>
    <row r="33" spans="1:17" ht="60" x14ac:dyDescent="0.35">
      <c r="A33" s="82" t="s">
        <v>29</v>
      </c>
      <c r="B33" s="83" t="s">
        <v>285</v>
      </c>
      <c r="C33" s="83"/>
      <c r="D33" s="44" t="s">
        <v>62</v>
      </c>
      <c r="E33" s="83" t="s">
        <v>69</v>
      </c>
      <c r="F33" s="136">
        <f t="shared" si="3"/>
        <v>20</v>
      </c>
      <c r="G33" s="19" t="s">
        <v>104</v>
      </c>
      <c r="H33" s="44" t="s">
        <v>105</v>
      </c>
      <c r="I33" s="57"/>
      <c r="J33" s="58">
        <f t="shared" si="0"/>
        <v>0</v>
      </c>
      <c r="K33" s="57">
        <v>100</v>
      </c>
      <c r="L33" s="58">
        <f t="shared" si="1"/>
        <v>1</v>
      </c>
      <c r="M33" s="84">
        <f t="shared" si="2"/>
        <v>1</v>
      </c>
      <c r="N33" s="44" t="s">
        <v>86</v>
      </c>
      <c r="O33" s="44" t="s">
        <v>67</v>
      </c>
      <c r="P33" s="85"/>
      <c r="Q33" s="141">
        <v>200000</v>
      </c>
    </row>
    <row r="34" spans="1:17" ht="60" x14ac:dyDescent="0.35">
      <c r="A34" s="82" t="s">
        <v>29</v>
      </c>
      <c r="B34" s="83" t="s">
        <v>285</v>
      </c>
      <c r="C34" s="83"/>
      <c r="D34" s="44" t="s">
        <v>62</v>
      </c>
      <c r="E34" s="83" t="s">
        <v>69</v>
      </c>
      <c r="F34" s="136">
        <f t="shared" si="3"/>
        <v>21</v>
      </c>
      <c r="G34" s="19" t="s">
        <v>106</v>
      </c>
      <c r="H34" s="44" t="s">
        <v>105</v>
      </c>
      <c r="I34" s="57"/>
      <c r="J34" s="58">
        <f t="shared" si="0"/>
        <v>0</v>
      </c>
      <c r="K34" s="57">
        <v>100</v>
      </c>
      <c r="L34" s="58">
        <f t="shared" si="1"/>
        <v>1</v>
      </c>
      <c r="M34" s="84">
        <f t="shared" si="2"/>
        <v>1</v>
      </c>
      <c r="N34" s="44" t="s">
        <v>86</v>
      </c>
      <c r="O34" s="44" t="s">
        <v>67</v>
      </c>
      <c r="P34" s="85"/>
      <c r="Q34" s="141">
        <v>750000</v>
      </c>
    </row>
    <row r="35" spans="1:17" ht="60" x14ac:dyDescent="0.35">
      <c r="A35" s="82" t="s">
        <v>29</v>
      </c>
      <c r="B35" s="83" t="s">
        <v>285</v>
      </c>
      <c r="C35" s="83"/>
      <c r="D35" s="44" t="s">
        <v>62</v>
      </c>
      <c r="E35" s="83" t="s">
        <v>69</v>
      </c>
      <c r="F35" s="136">
        <f t="shared" si="3"/>
        <v>22</v>
      </c>
      <c r="G35" s="19" t="s">
        <v>107</v>
      </c>
      <c r="H35" s="44" t="s">
        <v>105</v>
      </c>
      <c r="I35" s="57"/>
      <c r="J35" s="58">
        <f t="shared" si="0"/>
        <v>0</v>
      </c>
      <c r="K35" s="57">
        <v>100</v>
      </c>
      <c r="L35" s="58">
        <f t="shared" si="1"/>
        <v>1</v>
      </c>
      <c r="M35" s="84">
        <f t="shared" si="2"/>
        <v>1</v>
      </c>
      <c r="N35" s="44" t="s">
        <v>86</v>
      </c>
      <c r="O35" s="44" t="s">
        <v>67</v>
      </c>
      <c r="P35" s="85"/>
      <c r="Q35" s="141">
        <v>1000000</v>
      </c>
    </row>
    <row r="36" spans="1:17" ht="130" x14ac:dyDescent="0.35">
      <c r="A36" s="82" t="s">
        <v>29</v>
      </c>
      <c r="B36" s="83" t="s">
        <v>285</v>
      </c>
      <c r="C36" s="83"/>
      <c r="D36" s="44" t="s">
        <v>62</v>
      </c>
      <c r="E36" s="83" t="s">
        <v>69</v>
      </c>
      <c r="F36" s="136">
        <f t="shared" si="3"/>
        <v>23</v>
      </c>
      <c r="G36" s="19" t="s">
        <v>268</v>
      </c>
      <c r="H36" s="44" t="s">
        <v>105</v>
      </c>
      <c r="I36" s="57"/>
      <c r="J36" s="58">
        <f t="shared" si="0"/>
        <v>0</v>
      </c>
      <c r="K36" s="57">
        <v>100</v>
      </c>
      <c r="L36" s="58">
        <f t="shared" si="1"/>
        <v>1</v>
      </c>
      <c r="M36" s="84">
        <f t="shared" si="2"/>
        <v>1</v>
      </c>
      <c r="N36" s="44" t="s">
        <v>86</v>
      </c>
      <c r="O36" s="44" t="s">
        <v>67</v>
      </c>
      <c r="P36" s="85"/>
      <c r="Q36" s="141">
        <v>2100000</v>
      </c>
    </row>
    <row r="37" spans="1:17" ht="60" x14ac:dyDescent="0.35">
      <c r="A37" s="82" t="s">
        <v>29</v>
      </c>
      <c r="B37" s="83" t="s">
        <v>285</v>
      </c>
      <c r="C37" s="83"/>
      <c r="D37" s="44" t="s">
        <v>62</v>
      </c>
      <c r="E37" s="83" t="s">
        <v>69</v>
      </c>
      <c r="F37" s="136">
        <f t="shared" si="3"/>
        <v>24</v>
      </c>
      <c r="G37" s="19" t="s">
        <v>269</v>
      </c>
      <c r="H37" s="44" t="s">
        <v>108</v>
      </c>
      <c r="I37" s="57"/>
      <c r="J37" s="58">
        <f t="shared" si="0"/>
        <v>0</v>
      </c>
      <c r="K37" s="57">
        <v>100</v>
      </c>
      <c r="L37" s="58">
        <f t="shared" si="1"/>
        <v>1</v>
      </c>
      <c r="M37" s="84">
        <f t="shared" si="2"/>
        <v>1</v>
      </c>
      <c r="N37" s="44" t="s">
        <v>86</v>
      </c>
      <c r="O37" s="44" t="s">
        <v>67</v>
      </c>
      <c r="P37" s="85"/>
      <c r="Q37" s="141">
        <v>200000</v>
      </c>
    </row>
    <row r="38" spans="1:17" ht="60" x14ac:dyDescent="0.35">
      <c r="A38" s="82" t="s">
        <v>23</v>
      </c>
      <c r="B38" s="83" t="s">
        <v>285</v>
      </c>
      <c r="C38" s="83"/>
      <c r="D38" s="44" t="s">
        <v>109</v>
      </c>
      <c r="E38" s="83" t="s">
        <v>63</v>
      </c>
      <c r="F38" s="136">
        <f t="shared" si="3"/>
        <v>25</v>
      </c>
      <c r="G38" s="19" t="s">
        <v>270</v>
      </c>
      <c r="H38" s="44" t="s">
        <v>70</v>
      </c>
      <c r="I38" s="57"/>
      <c r="J38" s="58">
        <f t="shared" si="0"/>
        <v>0</v>
      </c>
      <c r="K38" s="57">
        <v>100</v>
      </c>
      <c r="L38" s="58">
        <f t="shared" si="1"/>
        <v>1</v>
      </c>
      <c r="M38" s="84">
        <f t="shared" si="2"/>
        <v>1</v>
      </c>
      <c r="N38" s="44" t="s">
        <v>78</v>
      </c>
      <c r="O38" s="44" t="s">
        <v>67</v>
      </c>
      <c r="P38" s="85"/>
      <c r="Q38" s="141">
        <v>40000000</v>
      </c>
    </row>
    <row r="39" spans="1:17" ht="60" x14ac:dyDescent="0.35">
      <c r="A39" s="82" t="s">
        <v>29</v>
      </c>
      <c r="B39" s="83" t="s">
        <v>285</v>
      </c>
      <c r="C39" s="83"/>
      <c r="D39" s="44" t="s">
        <v>62</v>
      </c>
      <c r="E39" s="83" t="s">
        <v>63</v>
      </c>
      <c r="F39" s="136">
        <f t="shared" si="3"/>
        <v>26</v>
      </c>
      <c r="G39" s="19" t="s">
        <v>110</v>
      </c>
      <c r="H39" s="19" t="s">
        <v>98</v>
      </c>
      <c r="I39" s="56"/>
      <c r="J39" s="58">
        <f t="shared" si="0"/>
        <v>0</v>
      </c>
      <c r="K39" s="57">
        <v>100</v>
      </c>
      <c r="L39" s="58">
        <f t="shared" si="1"/>
        <v>1</v>
      </c>
      <c r="M39" s="84">
        <f t="shared" si="2"/>
        <v>1</v>
      </c>
      <c r="N39" s="44" t="s">
        <v>78</v>
      </c>
      <c r="O39" s="44" t="s">
        <v>67</v>
      </c>
      <c r="P39" s="85"/>
      <c r="Q39" s="141">
        <v>545000</v>
      </c>
    </row>
    <row r="40" spans="1:17" ht="60" x14ac:dyDescent="0.35">
      <c r="A40" s="82" t="s">
        <v>29</v>
      </c>
      <c r="B40" s="83" t="s">
        <v>285</v>
      </c>
      <c r="C40" s="83"/>
      <c r="D40" s="44" t="s">
        <v>62</v>
      </c>
      <c r="E40" s="83" t="s">
        <v>63</v>
      </c>
      <c r="F40" s="136">
        <f t="shared" si="3"/>
        <v>27</v>
      </c>
      <c r="G40" s="19" t="s">
        <v>111</v>
      </c>
      <c r="H40" s="19" t="s">
        <v>112</v>
      </c>
      <c r="I40" s="56"/>
      <c r="J40" s="58">
        <f t="shared" si="0"/>
        <v>0</v>
      </c>
      <c r="K40" s="57">
        <v>100</v>
      </c>
      <c r="L40" s="58">
        <f t="shared" si="1"/>
        <v>1</v>
      </c>
      <c r="M40" s="84">
        <f t="shared" si="2"/>
        <v>1</v>
      </c>
      <c r="N40" s="44" t="s">
        <v>113</v>
      </c>
      <c r="O40" s="44" t="s">
        <v>67</v>
      </c>
      <c r="P40" s="85"/>
      <c r="Q40" s="141">
        <v>9915000</v>
      </c>
    </row>
    <row r="41" spans="1:17" ht="60" x14ac:dyDescent="0.35">
      <c r="A41" s="82" t="s">
        <v>29</v>
      </c>
      <c r="B41" s="83" t="s">
        <v>286</v>
      </c>
      <c r="C41" s="83"/>
      <c r="D41" s="44" t="s">
        <v>125</v>
      </c>
      <c r="E41" s="83" t="s">
        <v>63</v>
      </c>
      <c r="F41" s="136">
        <v>1</v>
      </c>
      <c r="G41" s="44" t="s">
        <v>126</v>
      </c>
      <c r="H41" s="44" t="s">
        <v>96</v>
      </c>
      <c r="I41" s="103"/>
      <c r="J41" s="104">
        <f t="shared" si="0"/>
        <v>0</v>
      </c>
      <c r="K41" s="103">
        <v>100</v>
      </c>
      <c r="L41" s="104">
        <f t="shared" si="1"/>
        <v>1</v>
      </c>
      <c r="M41" s="105">
        <f t="shared" si="2"/>
        <v>1</v>
      </c>
      <c r="N41" s="44" t="s">
        <v>127</v>
      </c>
      <c r="O41" s="44" t="s">
        <v>128</v>
      </c>
      <c r="P41" s="103"/>
      <c r="Q41" s="142">
        <v>2350000</v>
      </c>
    </row>
    <row r="42" spans="1:17" ht="40" x14ac:dyDescent="0.35">
      <c r="A42" s="83" t="s">
        <v>21</v>
      </c>
      <c r="B42" s="83" t="s">
        <v>286</v>
      </c>
      <c r="C42" s="83"/>
      <c r="D42" s="44" t="s">
        <v>130</v>
      </c>
      <c r="E42" s="83" t="s">
        <v>63</v>
      </c>
      <c r="F42" s="136">
        <f>+F41+1</f>
        <v>2</v>
      </c>
      <c r="G42" s="19" t="s">
        <v>271</v>
      </c>
      <c r="H42" s="44" t="s">
        <v>96</v>
      </c>
      <c r="I42" s="103"/>
      <c r="J42" s="104">
        <f t="shared" si="0"/>
        <v>0</v>
      </c>
      <c r="K42" s="103">
        <v>100</v>
      </c>
      <c r="L42" s="104">
        <f t="shared" si="1"/>
        <v>1</v>
      </c>
      <c r="M42" s="105">
        <f t="shared" si="2"/>
        <v>1</v>
      </c>
      <c r="N42" s="44" t="s">
        <v>131</v>
      </c>
      <c r="O42" s="103" t="s">
        <v>132</v>
      </c>
      <c r="P42" s="103"/>
      <c r="Q42" s="142">
        <v>37500000</v>
      </c>
    </row>
    <row r="43" spans="1:17" ht="30" x14ac:dyDescent="0.35">
      <c r="A43" s="82" t="s">
        <v>29</v>
      </c>
      <c r="B43" s="83" t="s">
        <v>286</v>
      </c>
      <c r="C43" s="83"/>
      <c r="D43" s="44" t="s">
        <v>133</v>
      </c>
      <c r="E43" s="83" t="s">
        <v>63</v>
      </c>
      <c r="F43" s="136">
        <f>+F42+1</f>
        <v>3</v>
      </c>
      <c r="G43" s="44" t="s">
        <v>272</v>
      </c>
      <c r="H43" s="44" t="s">
        <v>96</v>
      </c>
      <c r="I43" s="103"/>
      <c r="J43" s="104">
        <f t="shared" si="0"/>
        <v>0</v>
      </c>
      <c r="K43" s="103">
        <v>100</v>
      </c>
      <c r="L43" s="104">
        <f t="shared" si="1"/>
        <v>1</v>
      </c>
      <c r="M43" s="105">
        <f t="shared" si="2"/>
        <v>1</v>
      </c>
      <c r="N43" s="44" t="s">
        <v>131</v>
      </c>
      <c r="O43" s="44" t="s">
        <v>128</v>
      </c>
      <c r="P43" s="103"/>
      <c r="Q43" s="142">
        <v>13500000</v>
      </c>
    </row>
    <row r="44" spans="1:17" ht="50" x14ac:dyDescent="0.35">
      <c r="A44" s="82" t="s">
        <v>21</v>
      </c>
      <c r="B44" s="83" t="s">
        <v>286</v>
      </c>
      <c r="C44" s="83"/>
      <c r="D44" s="44" t="s">
        <v>133</v>
      </c>
      <c r="E44" s="83" t="s">
        <v>63</v>
      </c>
      <c r="F44" s="136">
        <f t="shared" ref="F44:F57" si="4">+F43+1</f>
        <v>4</v>
      </c>
      <c r="G44" s="19" t="s">
        <v>273</v>
      </c>
      <c r="H44" s="44" t="s">
        <v>96</v>
      </c>
      <c r="I44" s="103"/>
      <c r="J44" s="104">
        <f t="shared" si="0"/>
        <v>0</v>
      </c>
      <c r="K44" s="103">
        <v>100</v>
      </c>
      <c r="L44" s="104">
        <f t="shared" si="1"/>
        <v>1</v>
      </c>
      <c r="M44" s="105">
        <f t="shared" si="2"/>
        <v>1</v>
      </c>
      <c r="N44" s="44" t="s">
        <v>134</v>
      </c>
      <c r="O44" s="44" t="s">
        <v>144</v>
      </c>
      <c r="P44" s="103"/>
      <c r="Q44" s="142">
        <v>5000000</v>
      </c>
    </row>
    <row r="45" spans="1:17" ht="40" x14ac:dyDescent="0.35">
      <c r="A45" s="83" t="s">
        <v>21</v>
      </c>
      <c r="B45" s="83" t="s">
        <v>286</v>
      </c>
      <c r="C45" s="83"/>
      <c r="D45" s="44" t="s">
        <v>135</v>
      </c>
      <c r="E45" s="83" t="s">
        <v>63</v>
      </c>
      <c r="F45" s="136">
        <f t="shared" si="4"/>
        <v>5</v>
      </c>
      <c r="G45" s="44" t="s">
        <v>136</v>
      </c>
      <c r="H45" s="44" t="s">
        <v>96</v>
      </c>
      <c r="I45" s="103"/>
      <c r="J45" s="104">
        <f t="shared" si="0"/>
        <v>0</v>
      </c>
      <c r="K45" s="103">
        <v>100</v>
      </c>
      <c r="L45" s="104">
        <f t="shared" si="1"/>
        <v>1</v>
      </c>
      <c r="M45" s="105">
        <f t="shared" si="2"/>
        <v>1</v>
      </c>
      <c r="N45" s="44" t="s">
        <v>131</v>
      </c>
      <c r="O45" s="44" t="s">
        <v>128</v>
      </c>
      <c r="P45" s="103"/>
      <c r="Q45" s="142">
        <v>3000000</v>
      </c>
    </row>
    <row r="46" spans="1:17" ht="60" x14ac:dyDescent="0.35">
      <c r="A46" s="82" t="s">
        <v>23</v>
      </c>
      <c r="B46" s="83" t="s">
        <v>286</v>
      </c>
      <c r="C46" s="83"/>
      <c r="D46" s="44" t="s">
        <v>137</v>
      </c>
      <c r="E46" s="83"/>
      <c r="F46" s="136">
        <f t="shared" si="4"/>
        <v>6</v>
      </c>
      <c r="G46" s="46" t="s">
        <v>138</v>
      </c>
      <c r="H46" s="44" t="s">
        <v>139</v>
      </c>
      <c r="I46" s="103"/>
      <c r="J46" s="104">
        <f t="shared" si="0"/>
        <v>0</v>
      </c>
      <c r="K46" s="103">
        <v>100</v>
      </c>
      <c r="L46" s="104">
        <f t="shared" si="1"/>
        <v>1</v>
      </c>
      <c r="M46" s="105">
        <f t="shared" si="2"/>
        <v>1</v>
      </c>
      <c r="N46" s="44" t="s">
        <v>140</v>
      </c>
      <c r="O46" s="44" t="s">
        <v>141</v>
      </c>
      <c r="P46" s="103"/>
      <c r="Q46" s="142">
        <v>2527041.7999999998</v>
      </c>
    </row>
    <row r="47" spans="1:17" ht="50" x14ac:dyDescent="0.35">
      <c r="A47" s="82" t="s">
        <v>23</v>
      </c>
      <c r="B47" s="83" t="s">
        <v>286</v>
      </c>
      <c r="C47" s="83"/>
      <c r="D47" s="44" t="s">
        <v>142</v>
      </c>
      <c r="E47" s="83" t="s">
        <v>63</v>
      </c>
      <c r="F47" s="136">
        <f t="shared" si="4"/>
        <v>7</v>
      </c>
      <c r="G47" s="46" t="s">
        <v>143</v>
      </c>
      <c r="H47" s="44" t="s">
        <v>139</v>
      </c>
      <c r="I47" s="103"/>
      <c r="J47" s="104">
        <f t="shared" si="0"/>
        <v>0</v>
      </c>
      <c r="K47" s="103">
        <v>100</v>
      </c>
      <c r="L47" s="104">
        <f t="shared" si="1"/>
        <v>1</v>
      </c>
      <c r="M47" s="105">
        <f t="shared" si="2"/>
        <v>1</v>
      </c>
      <c r="N47" s="44" t="s">
        <v>140</v>
      </c>
      <c r="O47" s="44" t="s">
        <v>144</v>
      </c>
      <c r="P47" s="103"/>
      <c r="Q47" s="142">
        <v>48083994.060000002</v>
      </c>
    </row>
    <row r="48" spans="1:17" ht="60" x14ac:dyDescent="0.35">
      <c r="A48" s="82" t="s">
        <v>27</v>
      </c>
      <c r="B48" s="83" t="s">
        <v>286</v>
      </c>
      <c r="C48" s="83"/>
      <c r="D48" s="44" t="s">
        <v>145</v>
      </c>
      <c r="E48" s="83" t="s">
        <v>63</v>
      </c>
      <c r="F48" s="136">
        <f t="shared" si="4"/>
        <v>8</v>
      </c>
      <c r="G48" s="44" t="s">
        <v>146</v>
      </c>
      <c r="H48" s="44" t="s">
        <v>96</v>
      </c>
      <c r="I48" s="103"/>
      <c r="J48" s="104">
        <f t="shared" si="0"/>
        <v>0</v>
      </c>
      <c r="K48" s="103">
        <v>100</v>
      </c>
      <c r="L48" s="104">
        <f t="shared" si="1"/>
        <v>1</v>
      </c>
      <c r="M48" s="105">
        <f t="shared" si="2"/>
        <v>1</v>
      </c>
      <c r="N48" s="44" t="s">
        <v>147</v>
      </c>
      <c r="O48" s="44" t="s">
        <v>148</v>
      </c>
      <c r="P48" s="103"/>
      <c r="Q48" s="142">
        <v>41370757.310000002</v>
      </c>
    </row>
    <row r="49" spans="1:17" ht="40" x14ac:dyDescent="0.35">
      <c r="A49" s="133" t="s">
        <v>21</v>
      </c>
      <c r="B49" s="83" t="s">
        <v>286</v>
      </c>
      <c r="C49" s="111"/>
      <c r="D49" s="19" t="s">
        <v>135</v>
      </c>
      <c r="E49" s="111" t="s">
        <v>63</v>
      </c>
      <c r="F49" s="136">
        <f t="shared" si="4"/>
        <v>9</v>
      </c>
      <c r="G49" s="19" t="s">
        <v>219</v>
      </c>
      <c r="H49" s="44" t="s">
        <v>220</v>
      </c>
      <c r="I49" s="103"/>
      <c r="J49" s="104">
        <f t="shared" si="0"/>
        <v>0</v>
      </c>
      <c r="K49" s="103">
        <v>100</v>
      </c>
      <c r="L49" s="104">
        <f t="shared" si="1"/>
        <v>1</v>
      </c>
      <c r="M49" s="105">
        <f t="shared" si="2"/>
        <v>1</v>
      </c>
      <c r="N49" s="44" t="s">
        <v>192</v>
      </c>
      <c r="O49" s="44" t="s">
        <v>132</v>
      </c>
      <c r="P49" s="103"/>
      <c r="Q49" s="142">
        <v>3000000</v>
      </c>
    </row>
    <row r="50" spans="1:17" ht="70" x14ac:dyDescent="0.35">
      <c r="A50" s="82" t="s">
        <v>27</v>
      </c>
      <c r="B50" s="83" t="s">
        <v>286</v>
      </c>
      <c r="C50" s="83"/>
      <c r="D50" s="44" t="s">
        <v>151</v>
      </c>
      <c r="E50" s="83" t="s">
        <v>63</v>
      </c>
      <c r="F50" s="136">
        <f t="shared" si="4"/>
        <v>10</v>
      </c>
      <c r="G50" s="46" t="s">
        <v>152</v>
      </c>
      <c r="H50" s="44" t="s">
        <v>96</v>
      </c>
      <c r="I50" s="103"/>
      <c r="J50" s="104">
        <f t="shared" si="0"/>
        <v>0</v>
      </c>
      <c r="K50" s="103">
        <v>100</v>
      </c>
      <c r="L50" s="104">
        <f t="shared" si="1"/>
        <v>1</v>
      </c>
      <c r="M50" s="105">
        <f t="shared" si="2"/>
        <v>1</v>
      </c>
      <c r="N50" s="44" t="s">
        <v>147</v>
      </c>
      <c r="O50" s="44" t="s">
        <v>153</v>
      </c>
      <c r="P50" s="103"/>
      <c r="Q50" s="142">
        <v>30000000</v>
      </c>
    </row>
    <row r="51" spans="1:17" ht="70" x14ac:dyDescent="0.35">
      <c r="A51" s="82" t="s">
        <v>27</v>
      </c>
      <c r="B51" s="83" t="s">
        <v>286</v>
      </c>
      <c r="C51" s="83"/>
      <c r="D51" s="44" t="s">
        <v>151</v>
      </c>
      <c r="E51" s="83" t="s">
        <v>63</v>
      </c>
      <c r="F51" s="136">
        <f t="shared" si="4"/>
        <v>11</v>
      </c>
      <c r="G51" s="46" t="s">
        <v>154</v>
      </c>
      <c r="H51" s="44" t="s">
        <v>96</v>
      </c>
      <c r="I51" s="103"/>
      <c r="J51" s="104">
        <f t="shared" si="0"/>
        <v>0</v>
      </c>
      <c r="K51" s="103">
        <v>100</v>
      </c>
      <c r="L51" s="104">
        <f t="shared" si="1"/>
        <v>1</v>
      </c>
      <c r="M51" s="105">
        <f t="shared" si="2"/>
        <v>1</v>
      </c>
      <c r="N51" s="44" t="s">
        <v>147</v>
      </c>
      <c r="O51" s="44" t="s">
        <v>153</v>
      </c>
      <c r="P51" s="103"/>
      <c r="Q51" s="142">
        <v>22479167.670000002</v>
      </c>
    </row>
    <row r="52" spans="1:17" ht="60" x14ac:dyDescent="0.35">
      <c r="A52" s="82" t="s">
        <v>27</v>
      </c>
      <c r="B52" s="83" t="s">
        <v>286</v>
      </c>
      <c r="C52" s="83"/>
      <c r="D52" s="44" t="s">
        <v>155</v>
      </c>
      <c r="E52" s="83" t="s">
        <v>63</v>
      </c>
      <c r="F52" s="136">
        <f t="shared" si="4"/>
        <v>12</v>
      </c>
      <c r="G52" s="46" t="s">
        <v>156</v>
      </c>
      <c r="H52" s="44" t="s">
        <v>96</v>
      </c>
      <c r="I52" s="103"/>
      <c r="J52" s="104">
        <f t="shared" si="0"/>
        <v>0</v>
      </c>
      <c r="K52" s="103">
        <v>100</v>
      </c>
      <c r="L52" s="104">
        <f t="shared" si="1"/>
        <v>1</v>
      </c>
      <c r="M52" s="105">
        <f t="shared" si="2"/>
        <v>1</v>
      </c>
      <c r="N52" s="44" t="s">
        <v>147</v>
      </c>
      <c r="O52" s="103" t="s">
        <v>157</v>
      </c>
      <c r="P52" s="103"/>
      <c r="Q52" s="142">
        <v>10994819.939999999</v>
      </c>
    </row>
    <row r="53" spans="1:17" ht="60" x14ac:dyDescent="0.35">
      <c r="A53" s="82" t="s">
        <v>27</v>
      </c>
      <c r="B53" s="83" t="s">
        <v>286</v>
      </c>
      <c r="C53" s="83"/>
      <c r="D53" s="44" t="s">
        <v>155</v>
      </c>
      <c r="E53" s="83" t="s">
        <v>63</v>
      </c>
      <c r="F53" s="136">
        <f t="shared" si="4"/>
        <v>13</v>
      </c>
      <c r="G53" s="46" t="s">
        <v>158</v>
      </c>
      <c r="H53" s="44" t="s">
        <v>96</v>
      </c>
      <c r="I53" s="103"/>
      <c r="J53" s="104">
        <f t="shared" si="0"/>
        <v>0</v>
      </c>
      <c r="K53" s="103">
        <v>100</v>
      </c>
      <c r="L53" s="104">
        <f t="shared" si="1"/>
        <v>1</v>
      </c>
      <c r="M53" s="105">
        <f t="shared" si="2"/>
        <v>1</v>
      </c>
      <c r="N53" s="44" t="s">
        <v>147</v>
      </c>
      <c r="O53" s="103" t="s">
        <v>157</v>
      </c>
      <c r="P53" s="103"/>
      <c r="Q53" s="142">
        <v>45500000</v>
      </c>
    </row>
    <row r="54" spans="1:17" ht="60" x14ac:dyDescent="0.35">
      <c r="A54" s="83" t="s">
        <v>29</v>
      </c>
      <c r="B54" s="83" t="s">
        <v>286</v>
      </c>
      <c r="C54" s="83"/>
      <c r="D54" s="44" t="s">
        <v>255</v>
      </c>
      <c r="E54" s="83" t="s">
        <v>63</v>
      </c>
      <c r="F54" s="136">
        <f t="shared" si="4"/>
        <v>14</v>
      </c>
      <c r="G54" s="44" t="s">
        <v>274</v>
      </c>
      <c r="H54" s="44" t="s">
        <v>96</v>
      </c>
      <c r="I54" s="103"/>
      <c r="J54" s="104">
        <f t="shared" si="0"/>
        <v>0</v>
      </c>
      <c r="K54" s="103">
        <v>100</v>
      </c>
      <c r="L54" s="104">
        <f t="shared" si="1"/>
        <v>1</v>
      </c>
      <c r="M54" s="105">
        <f t="shared" si="2"/>
        <v>1</v>
      </c>
      <c r="N54" s="44" t="s">
        <v>256</v>
      </c>
      <c r="O54" s="44" t="s">
        <v>257</v>
      </c>
      <c r="P54" s="103"/>
      <c r="Q54" s="142">
        <v>1316924.0958</v>
      </c>
    </row>
    <row r="55" spans="1:17" ht="60" x14ac:dyDescent="0.35">
      <c r="A55" s="82" t="s">
        <v>27</v>
      </c>
      <c r="B55" s="83" t="s">
        <v>286</v>
      </c>
      <c r="C55" s="83"/>
      <c r="D55" s="44" t="s">
        <v>161</v>
      </c>
      <c r="E55" s="83" t="s">
        <v>63</v>
      </c>
      <c r="F55" s="136">
        <f t="shared" si="4"/>
        <v>15</v>
      </c>
      <c r="G55" s="46" t="s">
        <v>275</v>
      </c>
      <c r="H55" s="44" t="s">
        <v>96</v>
      </c>
      <c r="I55" s="103"/>
      <c r="J55" s="104">
        <f t="shared" si="0"/>
        <v>0</v>
      </c>
      <c r="K55" s="103">
        <v>100</v>
      </c>
      <c r="L55" s="104">
        <f t="shared" si="1"/>
        <v>1</v>
      </c>
      <c r="M55" s="105">
        <f t="shared" si="2"/>
        <v>1</v>
      </c>
      <c r="N55" s="44" t="s">
        <v>147</v>
      </c>
      <c r="O55" s="103" t="s">
        <v>162</v>
      </c>
      <c r="P55" s="103"/>
      <c r="Q55" s="142">
        <v>2800000</v>
      </c>
    </row>
    <row r="56" spans="1:17" ht="60" x14ac:dyDescent="0.35">
      <c r="A56" s="82" t="s">
        <v>27</v>
      </c>
      <c r="B56" s="83" t="s">
        <v>286</v>
      </c>
      <c r="C56" s="83"/>
      <c r="D56" s="44" t="s">
        <v>161</v>
      </c>
      <c r="E56" s="83" t="s">
        <v>63</v>
      </c>
      <c r="F56" s="136">
        <f t="shared" si="4"/>
        <v>16</v>
      </c>
      <c r="G56" s="46" t="s">
        <v>163</v>
      </c>
      <c r="H56" s="44" t="s">
        <v>96</v>
      </c>
      <c r="I56" s="103"/>
      <c r="J56" s="104">
        <f t="shared" si="0"/>
        <v>0</v>
      </c>
      <c r="K56" s="103">
        <v>100</v>
      </c>
      <c r="L56" s="104">
        <f t="shared" si="1"/>
        <v>1</v>
      </c>
      <c r="M56" s="105">
        <f t="shared" si="2"/>
        <v>1</v>
      </c>
      <c r="N56" s="44" t="s">
        <v>147</v>
      </c>
      <c r="O56" s="103" t="s">
        <v>162</v>
      </c>
      <c r="P56" s="103"/>
      <c r="Q56" s="142">
        <v>8740099.3300000001</v>
      </c>
    </row>
    <row r="57" spans="1:17" ht="90" x14ac:dyDescent="0.35">
      <c r="A57" s="82" t="s">
        <v>27</v>
      </c>
      <c r="B57" s="83" t="s">
        <v>286</v>
      </c>
      <c r="C57" s="83"/>
      <c r="D57" s="44" t="s">
        <v>164</v>
      </c>
      <c r="E57" s="83" t="s">
        <v>63</v>
      </c>
      <c r="F57" s="136">
        <f t="shared" si="4"/>
        <v>17</v>
      </c>
      <c r="G57" s="46" t="s">
        <v>165</v>
      </c>
      <c r="H57" s="44" t="s">
        <v>96</v>
      </c>
      <c r="I57" s="103"/>
      <c r="J57" s="104">
        <f t="shared" si="0"/>
        <v>0</v>
      </c>
      <c r="K57" s="103">
        <v>100</v>
      </c>
      <c r="L57" s="104">
        <f t="shared" si="1"/>
        <v>1</v>
      </c>
      <c r="M57" s="105">
        <f t="shared" si="2"/>
        <v>1</v>
      </c>
      <c r="N57" s="44" t="s">
        <v>147</v>
      </c>
      <c r="O57" s="103" t="s">
        <v>166</v>
      </c>
      <c r="P57" s="103"/>
      <c r="Q57" s="142">
        <v>24541927.489999998</v>
      </c>
    </row>
    <row r="58" spans="1:17" ht="60" x14ac:dyDescent="0.35">
      <c r="A58" s="82" t="s">
        <v>27</v>
      </c>
      <c r="B58" s="83" t="s">
        <v>286</v>
      </c>
      <c r="C58" s="83"/>
      <c r="D58" s="44" t="s">
        <v>167</v>
      </c>
      <c r="E58" s="83" t="s">
        <v>63</v>
      </c>
      <c r="F58" s="136">
        <f>+F57+1</f>
        <v>18</v>
      </c>
      <c r="G58" s="46" t="s">
        <v>276</v>
      </c>
      <c r="H58" s="44" t="s">
        <v>168</v>
      </c>
      <c r="I58" s="103"/>
      <c r="J58" s="104">
        <f t="shared" si="0"/>
        <v>0</v>
      </c>
      <c r="K58" s="103">
        <v>100</v>
      </c>
      <c r="L58" s="104">
        <f t="shared" si="1"/>
        <v>1</v>
      </c>
      <c r="M58" s="105">
        <f t="shared" si="2"/>
        <v>1</v>
      </c>
      <c r="N58" s="44" t="s">
        <v>131</v>
      </c>
      <c r="O58" s="103" t="s">
        <v>169</v>
      </c>
      <c r="P58" s="103"/>
      <c r="Q58" s="142">
        <v>3500000</v>
      </c>
    </row>
    <row r="59" spans="1:17" ht="60" x14ac:dyDescent="0.35">
      <c r="A59" s="82" t="s">
        <v>27</v>
      </c>
      <c r="B59" s="83" t="s">
        <v>286</v>
      </c>
      <c r="C59" s="83"/>
      <c r="D59" s="44" t="s">
        <v>167</v>
      </c>
      <c r="E59" s="83" t="s">
        <v>63</v>
      </c>
      <c r="F59" s="136">
        <f>+F58+1</f>
        <v>19</v>
      </c>
      <c r="G59" s="19" t="s">
        <v>277</v>
      </c>
      <c r="H59" s="44" t="s">
        <v>96</v>
      </c>
      <c r="I59" s="103"/>
      <c r="J59" s="104">
        <f t="shared" si="0"/>
        <v>0</v>
      </c>
      <c r="K59" s="103">
        <v>100</v>
      </c>
      <c r="L59" s="104">
        <f t="shared" si="1"/>
        <v>1</v>
      </c>
      <c r="M59" s="105">
        <f t="shared" si="2"/>
        <v>1</v>
      </c>
      <c r="N59" s="44" t="s">
        <v>131</v>
      </c>
      <c r="O59" s="103" t="s">
        <v>169</v>
      </c>
      <c r="P59" s="103"/>
      <c r="Q59" s="142">
        <v>1200000</v>
      </c>
    </row>
    <row r="60" spans="1:17" ht="50" x14ac:dyDescent="0.35">
      <c r="A60" s="111" t="s">
        <v>23</v>
      </c>
      <c r="B60" s="83" t="s">
        <v>286</v>
      </c>
      <c r="C60" s="111"/>
      <c r="D60" s="19" t="s">
        <v>142</v>
      </c>
      <c r="E60" s="111" t="s">
        <v>63</v>
      </c>
      <c r="F60" s="136">
        <f>+F59+1</f>
        <v>20</v>
      </c>
      <c r="G60" s="19" t="s">
        <v>209</v>
      </c>
      <c r="H60" s="44" t="s">
        <v>210</v>
      </c>
      <c r="I60" s="103"/>
      <c r="J60" s="104">
        <f t="shared" si="0"/>
        <v>0</v>
      </c>
      <c r="K60" s="103">
        <v>100</v>
      </c>
      <c r="L60" s="104">
        <f t="shared" si="1"/>
        <v>1</v>
      </c>
      <c r="M60" s="105">
        <f t="shared" si="2"/>
        <v>1</v>
      </c>
      <c r="N60" s="44" t="s">
        <v>140</v>
      </c>
      <c r="O60" s="44" t="s">
        <v>258</v>
      </c>
      <c r="P60" s="103"/>
      <c r="Q60" s="142">
        <v>10000000</v>
      </c>
    </row>
    <row r="61" spans="1:17" s="152" customFormat="1" ht="60" x14ac:dyDescent="0.35">
      <c r="A61" s="82" t="s">
        <v>21</v>
      </c>
      <c r="B61" s="83" t="s">
        <v>287</v>
      </c>
      <c r="C61" s="83"/>
      <c r="D61" s="44" t="s">
        <v>135</v>
      </c>
      <c r="E61" s="83" t="s">
        <v>63</v>
      </c>
      <c r="F61" s="56">
        <v>1</v>
      </c>
      <c r="G61" s="44" t="s">
        <v>172</v>
      </c>
      <c r="H61" s="44" t="s">
        <v>65</v>
      </c>
      <c r="I61" s="103"/>
      <c r="J61" s="104">
        <f t="shared" si="0"/>
        <v>0</v>
      </c>
      <c r="K61" s="103">
        <v>100</v>
      </c>
      <c r="L61" s="104">
        <f t="shared" si="1"/>
        <v>1</v>
      </c>
      <c r="M61" s="105">
        <f t="shared" si="2"/>
        <v>1</v>
      </c>
      <c r="N61" s="44" t="s">
        <v>173</v>
      </c>
      <c r="O61" s="130" t="s">
        <v>174</v>
      </c>
      <c r="P61" s="131"/>
      <c r="Q61" s="141">
        <v>3100000</v>
      </c>
    </row>
    <row r="62" spans="1:17" s="152" customFormat="1" ht="40" x14ac:dyDescent="0.35">
      <c r="A62" s="82" t="s">
        <v>29</v>
      </c>
      <c r="B62" s="83" t="s">
        <v>287</v>
      </c>
      <c r="C62" s="83"/>
      <c r="D62" s="44" t="s">
        <v>176</v>
      </c>
      <c r="E62" s="83" t="s">
        <v>69</v>
      </c>
      <c r="F62" s="56">
        <f>+F61+1</f>
        <v>2</v>
      </c>
      <c r="G62" s="19" t="s">
        <v>177</v>
      </c>
      <c r="H62" s="44" t="s">
        <v>96</v>
      </c>
      <c r="I62" s="103"/>
      <c r="J62" s="104">
        <f t="shared" si="0"/>
        <v>0</v>
      </c>
      <c r="K62" s="103">
        <v>100</v>
      </c>
      <c r="L62" s="104">
        <f t="shared" si="1"/>
        <v>1</v>
      </c>
      <c r="M62" s="105">
        <f t="shared" si="2"/>
        <v>1</v>
      </c>
      <c r="N62" s="44" t="s">
        <v>131</v>
      </c>
      <c r="O62" s="130" t="s">
        <v>178</v>
      </c>
      <c r="P62" s="131"/>
      <c r="Q62" s="143">
        <v>2450000</v>
      </c>
    </row>
    <row r="63" spans="1:17" s="152" customFormat="1" ht="40" x14ac:dyDescent="0.35">
      <c r="A63" s="82" t="s">
        <v>23</v>
      </c>
      <c r="B63" s="83" t="s">
        <v>287</v>
      </c>
      <c r="C63" s="83"/>
      <c r="D63" s="44" t="s">
        <v>142</v>
      </c>
      <c r="E63" s="83" t="s">
        <v>63</v>
      </c>
      <c r="F63" s="56">
        <f t="shared" ref="F63:F109" si="5">+F62+1</f>
        <v>3</v>
      </c>
      <c r="G63" s="19" t="s">
        <v>180</v>
      </c>
      <c r="H63" s="44" t="s">
        <v>96</v>
      </c>
      <c r="I63" s="103"/>
      <c r="J63" s="104">
        <f t="shared" si="0"/>
        <v>0</v>
      </c>
      <c r="K63" s="103">
        <v>100</v>
      </c>
      <c r="L63" s="104">
        <f t="shared" si="1"/>
        <v>1</v>
      </c>
      <c r="M63" s="105">
        <f t="shared" si="2"/>
        <v>1</v>
      </c>
      <c r="N63" s="44" t="s">
        <v>181</v>
      </c>
      <c r="O63" s="130" t="s">
        <v>174</v>
      </c>
      <c r="P63" s="131"/>
      <c r="Q63" s="143">
        <v>70000000</v>
      </c>
    </row>
    <row r="64" spans="1:17" s="152" customFormat="1" ht="40" x14ac:dyDescent="0.35">
      <c r="A64" s="82" t="s">
        <v>23</v>
      </c>
      <c r="B64" s="83" t="s">
        <v>287</v>
      </c>
      <c r="C64" s="83"/>
      <c r="D64" s="44" t="s">
        <v>133</v>
      </c>
      <c r="E64" s="83" t="s">
        <v>63</v>
      </c>
      <c r="F64" s="56">
        <f t="shared" si="5"/>
        <v>4</v>
      </c>
      <c r="G64" s="44" t="s">
        <v>182</v>
      </c>
      <c r="H64" s="44" t="s">
        <v>183</v>
      </c>
      <c r="I64" s="103"/>
      <c r="J64" s="104">
        <f t="shared" si="0"/>
        <v>0</v>
      </c>
      <c r="K64" s="103">
        <v>100</v>
      </c>
      <c r="L64" s="104">
        <f t="shared" si="1"/>
        <v>1</v>
      </c>
      <c r="M64" s="105">
        <f t="shared" si="2"/>
        <v>1</v>
      </c>
      <c r="N64" s="44" t="s">
        <v>131</v>
      </c>
      <c r="O64" s="130" t="s">
        <v>178</v>
      </c>
      <c r="P64" s="131"/>
      <c r="Q64" s="143">
        <v>5108000</v>
      </c>
    </row>
    <row r="65" spans="1:17" s="152" customFormat="1" ht="70" x14ac:dyDescent="0.35">
      <c r="A65" s="82" t="s">
        <v>23</v>
      </c>
      <c r="B65" s="83" t="s">
        <v>287</v>
      </c>
      <c r="C65" s="83"/>
      <c r="D65" s="44" t="s">
        <v>184</v>
      </c>
      <c r="E65" s="83" t="s">
        <v>63</v>
      </c>
      <c r="F65" s="56">
        <f t="shared" si="5"/>
        <v>5</v>
      </c>
      <c r="G65" s="44" t="s">
        <v>185</v>
      </c>
      <c r="H65" s="44" t="s">
        <v>96</v>
      </c>
      <c r="I65" s="103"/>
      <c r="J65" s="104">
        <f t="shared" si="0"/>
        <v>0</v>
      </c>
      <c r="K65" s="103">
        <v>100</v>
      </c>
      <c r="L65" s="104">
        <f t="shared" si="1"/>
        <v>1</v>
      </c>
      <c r="M65" s="105">
        <f t="shared" si="2"/>
        <v>1</v>
      </c>
      <c r="N65" s="44" t="s">
        <v>147</v>
      </c>
      <c r="O65" s="44" t="s">
        <v>169</v>
      </c>
      <c r="P65" s="131"/>
      <c r="Q65" s="143">
        <v>21800000</v>
      </c>
    </row>
    <row r="66" spans="1:17" s="152" customFormat="1" ht="50" x14ac:dyDescent="0.35">
      <c r="A66" s="82" t="s">
        <v>23</v>
      </c>
      <c r="B66" s="83" t="s">
        <v>287</v>
      </c>
      <c r="C66" s="83"/>
      <c r="D66" s="44" t="s">
        <v>142</v>
      </c>
      <c r="E66" s="83" t="s">
        <v>63</v>
      </c>
      <c r="F66" s="56">
        <f t="shared" si="5"/>
        <v>6</v>
      </c>
      <c r="G66" s="44" t="s">
        <v>187</v>
      </c>
      <c r="H66" s="44" t="s">
        <v>96</v>
      </c>
      <c r="I66" s="103"/>
      <c r="J66" s="104">
        <f t="shared" si="0"/>
        <v>0</v>
      </c>
      <c r="K66" s="103">
        <v>100</v>
      </c>
      <c r="L66" s="104">
        <f t="shared" si="1"/>
        <v>1</v>
      </c>
      <c r="M66" s="105">
        <f t="shared" si="2"/>
        <v>1</v>
      </c>
      <c r="N66" s="44" t="s">
        <v>181</v>
      </c>
      <c r="O66" s="131" t="s">
        <v>174</v>
      </c>
      <c r="P66" s="130"/>
      <c r="Q66" s="143">
        <v>20000000</v>
      </c>
    </row>
    <row r="67" spans="1:17" s="152" customFormat="1" ht="60" x14ac:dyDescent="0.35">
      <c r="A67" s="82" t="s">
        <v>23</v>
      </c>
      <c r="B67" s="83" t="s">
        <v>287</v>
      </c>
      <c r="C67" s="83"/>
      <c r="D67" s="44" t="s">
        <v>142</v>
      </c>
      <c r="E67" s="83" t="s">
        <v>69</v>
      </c>
      <c r="F67" s="56">
        <f t="shared" si="5"/>
        <v>7</v>
      </c>
      <c r="G67" s="19" t="s">
        <v>188</v>
      </c>
      <c r="H67" s="44" t="s">
        <v>93</v>
      </c>
      <c r="I67" s="103"/>
      <c r="J67" s="104">
        <f t="shared" si="0"/>
        <v>0</v>
      </c>
      <c r="K67" s="103"/>
      <c r="L67" s="104">
        <f t="shared" si="1"/>
        <v>0</v>
      </c>
      <c r="M67" s="105">
        <f t="shared" si="2"/>
        <v>0</v>
      </c>
      <c r="N67" s="44" t="s">
        <v>181</v>
      </c>
      <c r="O67" s="131" t="s">
        <v>174</v>
      </c>
      <c r="P67" s="131"/>
      <c r="Q67" s="143">
        <v>27571105.690000001</v>
      </c>
    </row>
    <row r="68" spans="1:17" s="152" customFormat="1" ht="30" x14ac:dyDescent="0.35">
      <c r="A68" s="82" t="s">
        <v>25</v>
      </c>
      <c r="B68" s="83" t="s">
        <v>287</v>
      </c>
      <c r="C68" s="83"/>
      <c r="D68" s="44" t="s">
        <v>189</v>
      </c>
      <c r="E68" s="83" t="s">
        <v>63</v>
      </c>
      <c r="F68" s="56">
        <f t="shared" si="5"/>
        <v>8</v>
      </c>
      <c r="G68" s="19" t="s">
        <v>190</v>
      </c>
      <c r="H68" s="44" t="s">
        <v>191</v>
      </c>
      <c r="I68" s="103"/>
      <c r="J68" s="104">
        <f t="shared" si="0"/>
        <v>0</v>
      </c>
      <c r="K68" s="103">
        <v>100</v>
      </c>
      <c r="L68" s="104">
        <f t="shared" si="1"/>
        <v>1</v>
      </c>
      <c r="M68" s="105">
        <f t="shared" si="2"/>
        <v>1</v>
      </c>
      <c r="N68" s="44" t="s">
        <v>192</v>
      </c>
      <c r="O68" s="130" t="s">
        <v>174</v>
      </c>
      <c r="P68" s="131"/>
      <c r="Q68" s="143">
        <v>10000000</v>
      </c>
    </row>
    <row r="69" spans="1:17" s="152" customFormat="1" ht="30" x14ac:dyDescent="0.35">
      <c r="A69" s="82" t="s">
        <v>21</v>
      </c>
      <c r="B69" s="83" t="s">
        <v>287</v>
      </c>
      <c r="C69" s="83"/>
      <c r="D69" s="44" t="s">
        <v>133</v>
      </c>
      <c r="E69" s="83" t="s">
        <v>63</v>
      </c>
      <c r="F69" s="56">
        <f t="shared" si="5"/>
        <v>9</v>
      </c>
      <c r="G69" s="19" t="s">
        <v>193</v>
      </c>
      <c r="H69" s="44" t="s">
        <v>194</v>
      </c>
      <c r="I69" s="103"/>
      <c r="J69" s="104">
        <f t="shared" si="0"/>
        <v>0</v>
      </c>
      <c r="K69" s="103">
        <v>100</v>
      </c>
      <c r="L69" s="104">
        <f t="shared" si="1"/>
        <v>1</v>
      </c>
      <c r="M69" s="105">
        <f t="shared" si="2"/>
        <v>1</v>
      </c>
      <c r="N69" s="44" t="s">
        <v>192</v>
      </c>
      <c r="O69" s="130" t="s">
        <v>174</v>
      </c>
      <c r="P69" s="130"/>
      <c r="Q69" s="143">
        <v>28000000</v>
      </c>
    </row>
    <row r="70" spans="1:17" s="152" customFormat="1" ht="40" x14ac:dyDescent="0.35">
      <c r="A70" s="82" t="s">
        <v>21</v>
      </c>
      <c r="B70" s="83" t="s">
        <v>287</v>
      </c>
      <c r="C70" s="83"/>
      <c r="D70" s="44" t="s">
        <v>142</v>
      </c>
      <c r="E70" s="83" t="s">
        <v>63</v>
      </c>
      <c r="F70" s="56">
        <f t="shared" si="5"/>
        <v>10</v>
      </c>
      <c r="G70" s="19" t="s">
        <v>195</v>
      </c>
      <c r="H70" s="44" t="s">
        <v>196</v>
      </c>
      <c r="I70" s="103"/>
      <c r="J70" s="104">
        <f t="shared" si="0"/>
        <v>0</v>
      </c>
      <c r="K70" s="103">
        <v>100</v>
      </c>
      <c r="L70" s="104">
        <f t="shared" si="1"/>
        <v>1</v>
      </c>
      <c r="M70" s="105">
        <f t="shared" si="2"/>
        <v>1</v>
      </c>
      <c r="N70" s="44" t="s">
        <v>192</v>
      </c>
      <c r="O70" s="130" t="s">
        <v>174</v>
      </c>
      <c r="P70" s="130"/>
      <c r="Q70" s="143">
        <v>6000000</v>
      </c>
    </row>
    <row r="71" spans="1:17" s="152" customFormat="1" ht="60" x14ac:dyDescent="0.35">
      <c r="A71" s="82" t="s">
        <v>29</v>
      </c>
      <c r="B71" s="83" t="s">
        <v>287</v>
      </c>
      <c r="C71" s="83"/>
      <c r="D71" s="44" t="s">
        <v>197</v>
      </c>
      <c r="E71" s="83" t="s">
        <v>63</v>
      </c>
      <c r="F71" s="56">
        <f t="shared" si="5"/>
        <v>11</v>
      </c>
      <c r="G71" s="19" t="s">
        <v>198</v>
      </c>
      <c r="H71" s="44" t="s">
        <v>196</v>
      </c>
      <c r="I71" s="103"/>
      <c r="J71" s="104">
        <f t="shared" si="0"/>
        <v>0</v>
      </c>
      <c r="K71" s="103">
        <v>100</v>
      </c>
      <c r="L71" s="104">
        <f t="shared" si="1"/>
        <v>1</v>
      </c>
      <c r="M71" s="105">
        <f t="shared" si="2"/>
        <v>1</v>
      </c>
      <c r="N71" s="44" t="s">
        <v>131</v>
      </c>
      <c r="O71" s="130" t="s">
        <v>174</v>
      </c>
      <c r="P71" s="130"/>
      <c r="Q71" s="143">
        <v>1000000</v>
      </c>
    </row>
    <row r="72" spans="1:17" s="152" customFormat="1" ht="60" x14ac:dyDescent="0.35">
      <c r="A72" s="82" t="s">
        <v>23</v>
      </c>
      <c r="B72" s="83" t="s">
        <v>287</v>
      </c>
      <c r="C72" s="83"/>
      <c r="D72" s="44" t="s">
        <v>137</v>
      </c>
      <c r="E72" s="83" t="s">
        <v>63</v>
      </c>
      <c r="F72" s="56">
        <f t="shared" si="5"/>
        <v>12</v>
      </c>
      <c r="G72" s="19" t="s">
        <v>199</v>
      </c>
      <c r="H72" s="44" t="s">
        <v>183</v>
      </c>
      <c r="I72" s="103"/>
      <c r="J72" s="104">
        <f t="shared" si="0"/>
        <v>0</v>
      </c>
      <c r="K72" s="103">
        <v>100</v>
      </c>
      <c r="L72" s="104">
        <f t="shared" si="1"/>
        <v>1</v>
      </c>
      <c r="M72" s="105">
        <f t="shared" si="2"/>
        <v>1</v>
      </c>
      <c r="N72" s="44" t="s">
        <v>200</v>
      </c>
      <c r="O72" s="130" t="s">
        <v>174</v>
      </c>
      <c r="P72" s="130"/>
      <c r="Q72" s="143">
        <v>4000000</v>
      </c>
    </row>
    <row r="73" spans="1:17" s="152" customFormat="1" ht="40" x14ac:dyDescent="0.35">
      <c r="A73" s="82" t="s">
        <v>23</v>
      </c>
      <c r="B73" s="83" t="s">
        <v>287</v>
      </c>
      <c r="C73" s="83"/>
      <c r="D73" s="44" t="s">
        <v>142</v>
      </c>
      <c r="E73" s="83" t="s">
        <v>63</v>
      </c>
      <c r="F73" s="56">
        <f t="shared" si="5"/>
        <v>13</v>
      </c>
      <c r="G73" s="19" t="s">
        <v>201</v>
      </c>
      <c r="H73" s="44" t="s">
        <v>202</v>
      </c>
      <c r="I73" s="103"/>
      <c r="J73" s="104">
        <f t="shared" si="0"/>
        <v>0</v>
      </c>
      <c r="K73" s="103">
        <v>100</v>
      </c>
      <c r="L73" s="104">
        <f t="shared" si="1"/>
        <v>1</v>
      </c>
      <c r="M73" s="105">
        <f t="shared" si="2"/>
        <v>1</v>
      </c>
      <c r="N73" s="44" t="s">
        <v>181</v>
      </c>
      <c r="O73" s="130" t="s">
        <v>174</v>
      </c>
      <c r="P73" s="131"/>
      <c r="Q73" s="143">
        <v>3500000</v>
      </c>
    </row>
    <row r="74" spans="1:17" s="152" customFormat="1" ht="40" x14ac:dyDescent="0.35">
      <c r="A74" s="82" t="s">
        <v>23</v>
      </c>
      <c r="B74" s="83" t="s">
        <v>287</v>
      </c>
      <c r="C74" s="83"/>
      <c r="D74" s="44" t="s">
        <v>142</v>
      </c>
      <c r="E74" s="83" t="s">
        <v>63</v>
      </c>
      <c r="F74" s="56">
        <f t="shared" si="5"/>
        <v>14</v>
      </c>
      <c r="G74" s="19" t="s">
        <v>204</v>
      </c>
      <c r="H74" s="44" t="s">
        <v>202</v>
      </c>
      <c r="I74" s="103"/>
      <c r="J74" s="104">
        <f t="shared" si="0"/>
        <v>0</v>
      </c>
      <c r="K74" s="103">
        <v>100</v>
      </c>
      <c r="L74" s="104">
        <f t="shared" si="1"/>
        <v>1</v>
      </c>
      <c r="M74" s="105">
        <f t="shared" si="2"/>
        <v>1</v>
      </c>
      <c r="N74" s="44" t="s">
        <v>181</v>
      </c>
      <c r="O74" s="130" t="s">
        <v>174</v>
      </c>
      <c r="P74" s="131"/>
      <c r="Q74" s="143">
        <v>3500000</v>
      </c>
    </row>
    <row r="75" spans="1:17" s="152" customFormat="1" ht="40" x14ac:dyDescent="0.35">
      <c r="A75" s="82" t="s">
        <v>21</v>
      </c>
      <c r="B75" s="83" t="s">
        <v>287</v>
      </c>
      <c r="C75" s="83"/>
      <c r="D75" s="44" t="s">
        <v>142</v>
      </c>
      <c r="E75" s="83" t="s">
        <v>63</v>
      </c>
      <c r="F75" s="56">
        <f t="shared" si="5"/>
        <v>15</v>
      </c>
      <c r="G75" s="19" t="s">
        <v>205</v>
      </c>
      <c r="H75" s="44" t="s">
        <v>202</v>
      </c>
      <c r="I75" s="103"/>
      <c r="J75" s="104">
        <f t="shared" si="0"/>
        <v>0</v>
      </c>
      <c r="K75" s="103">
        <v>100</v>
      </c>
      <c r="L75" s="104">
        <f t="shared" si="1"/>
        <v>1</v>
      </c>
      <c r="M75" s="105">
        <f t="shared" si="2"/>
        <v>1</v>
      </c>
      <c r="N75" s="44" t="s">
        <v>181</v>
      </c>
      <c r="O75" s="130" t="s">
        <v>174</v>
      </c>
      <c r="P75" s="131"/>
      <c r="Q75" s="141">
        <v>3000000</v>
      </c>
    </row>
    <row r="76" spans="1:17" s="152" customFormat="1" ht="40" x14ac:dyDescent="0.35">
      <c r="A76" s="82" t="s">
        <v>21</v>
      </c>
      <c r="B76" s="83" t="s">
        <v>287</v>
      </c>
      <c r="C76" s="83"/>
      <c r="D76" s="44" t="s">
        <v>142</v>
      </c>
      <c r="E76" s="83" t="s">
        <v>63</v>
      </c>
      <c r="F76" s="56">
        <f t="shared" si="5"/>
        <v>16</v>
      </c>
      <c r="G76" s="19" t="s">
        <v>206</v>
      </c>
      <c r="H76" s="44" t="s">
        <v>202</v>
      </c>
      <c r="I76" s="103"/>
      <c r="J76" s="104">
        <f t="shared" si="0"/>
        <v>0</v>
      </c>
      <c r="K76" s="103">
        <v>100</v>
      </c>
      <c r="L76" s="104">
        <f t="shared" si="1"/>
        <v>1</v>
      </c>
      <c r="M76" s="105">
        <f t="shared" si="2"/>
        <v>1</v>
      </c>
      <c r="N76" s="44" t="s">
        <v>181</v>
      </c>
      <c r="O76" s="130" t="s">
        <v>174</v>
      </c>
      <c r="P76" s="131"/>
      <c r="Q76" s="141">
        <v>5000000</v>
      </c>
    </row>
    <row r="77" spans="1:17" s="152" customFormat="1" ht="40" x14ac:dyDescent="0.35">
      <c r="A77" s="82" t="s">
        <v>21</v>
      </c>
      <c r="B77" s="83" t="s">
        <v>287</v>
      </c>
      <c r="C77" s="83"/>
      <c r="D77" s="44" t="s">
        <v>142</v>
      </c>
      <c r="E77" s="83" t="s">
        <v>63</v>
      </c>
      <c r="F77" s="56">
        <f t="shared" si="5"/>
        <v>17</v>
      </c>
      <c r="G77" s="19" t="s">
        <v>278</v>
      </c>
      <c r="H77" s="44" t="s">
        <v>207</v>
      </c>
      <c r="I77" s="103"/>
      <c r="J77" s="104">
        <f t="shared" si="0"/>
        <v>0</v>
      </c>
      <c r="K77" s="103">
        <v>100</v>
      </c>
      <c r="L77" s="104">
        <f t="shared" si="1"/>
        <v>1</v>
      </c>
      <c r="M77" s="105">
        <f t="shared" si="2"/>
        <v>1</v>
      </c>
      <c r="N77" s="44" t="s">
        <v>131</v>
      </c>
      <c r="O77" s="130" t="s">
        <v>174</v>
      </c>
      <c r="P77" s="131"/>
      <c r="Q77" s="141">
        <v>1500000</v>
      </c>
    </row>
    <row r="78" spans="1:17" s="152" customFormat="1" ht="40" x14ac:dyDescent="0.35">
      <c r="A78" s="82" t="s">
        <v>21</v>
      </c>
      <c r="B78" s="83" t="s">
        <v>287</v>
      </c>
      <c r="C78" s="83"/>
      <c r="D78" s="44" t="s">
        <v>142</v>
      </c>
      <c r="E78" s="83" t="s">
        <v>63</v>
      </c>
      <c r="F78" s="56">
        <f t="shared" si="5"/>
        <v>18</v>
      </c>
      <c r="G78" s="19" t="s">
        <v>208</v>
      </c>
      <c r="H78" s="44" t="s">
        <v>207</v>
      </c>
      <c r="I78" s="103"/>
      <c r="J78" s="104">
        <f t="shared" ref="J78:J109" si="6">IF(OR(I78=0),0,(I78/(I78+K78)))</f>
        <v>0</v>
      </c>
      <c r="K78" s="103">
        <v>100</v>
      </c>
      <c r="L78" s="104">
        <f t="shared" ref="L78:L109" si="7">IF(OR(K78=0),0,(K78/(I78+K78)))</f>
        <v>1</v>
      </c>
      <c r="M78" s="105">
        <f t="shared" ref="M78:M109" si="8">J78+L78</f>
        <v>1</v>
      </c>
      <c r="N78" s="44" t="s">
        <v>131</v>
      </c>
      <c r="O78" s="130" t="s">
        <v>174</v>
      </c>
      <c r="P78" s="131"/>
      <c r="Q78" s="141">
        <v>886159.29</v>
      </c>
    </row>
    <row r="79" spans="1:17" s="152" customFormat="1" ht="60" x14ac:dyDescent="0.35">
      <c r="A79" s="82" t="s">
        <v>27</v>
      </c>
      <c r="B79" s="83" t="s">
        <v>287</v>
      </c>
      <c r="C79" s="83"/>
      <c r="D79" s="44" t="s">
        <v>155</v>
      </c>
      <c r="E79" s="83" t="s">
        <v>63</v>
      </c>
      <c r="F79" s="56">
        <f t="shared" si="5"/>
        <v>19</v>
      </c>
      <c r="G79" s="19" t="s">
        <v>159</v>
      </c>
      <c r="H79" s="44" t="s">
        <v>160</v>
      </c>
      <c r="I79" s="103"/>
      <c r="J79" s="104">
        <f t="shared" si="6"/>
        <v>0</v>
      </c>
      <c r="K79" s="103">
        <v>100</v>
      </c>
      <c r="L79" s="104">
        <f t="shared" si="7"/>
        <v>1</v>
      </c>
      <c r="M79" s="105">
        <f t="shared" si="8"/>
        <v>1</v>
      </c>
      <c r="N79" s="44" t="s">
        <v>147</v>
      </c>
      <c r="O79" s="130" t="s">
        <v>174</v>
      </c>
      <c r="P79" s="130"/>
      <c r="Q79" s="141">
        <v>12500000</v>
      </c>
    </row>
    <row r="80" spans="1:17" s="152" customFormat="1" ht="60" x14ac:dyDescent="0.35">
      <c r="A80" s="82" t="s">
        <v>21</v>
      </c>
      <c r="B80" s="83" t="s">
        <v>287</v>
      </c>
      <c r="C80" s="83"/>
      <c r="D80" s="44" t="s">
        <v>142</v>
      </c>
      <c r="E80" s="83" t="s">
        <v>63</v>
      </c>
      <c r="F80" s="56">
        <f t="shared" si="5"/>
        <v>20</v>
      </c>
      <c r="G80" s="19" t="s">
        <v>212</v>
      </c>
      <c r="H80" s="44" t="s">
        <v>213</v>
      </c>
      <c r="I80" s="103"/>
      <c r="J80" s="104">
        <f t="shared" si="6"/>
        <v>0</v>
      </c>
      <c r="K80" s="103">
        <v>100</v>
      </c>
      <c r="L80" s="104">
        <f t="shared" si="7"/>
        <v>1</v>
      </c>
      <c r="M80" s="105">
        <f t="shared" si="8"/>
        <v>1</v>
      </c>
      <c r="N80" s="44" t="s">
        <v>214</v>
      </c>
      <c r="O80" s="130" t="s">
        <v>174</v>
      </c>
      <c r="P80" s="131"/>
      <c r="Q80" s="141">
        <v>20000000</v>
      </c>
    </row>
    <row r="81" spans="1:17" s="152" customFormat="1" ht="60" x14ac:dyDescent="0.35">
      <c r="A81" s="82" t="s">
        <v>21</v>
      </c>
      <c r="B81" s="83" t="s">
        <v>287</v>
      </c>
      <c r="C81" s="83"/>
      <c r="D81" s="44" t="s">
        <v>142</v>
      </c>
      <c r="E81" s="83" t="s">
        <v>63</v>
      </c>
      <c r="F81" s="56">
        <f t="shared" si="5"/>
        <v>21</v>
      </c>
      <c r="G81" s="19" t="s">
        <v>215</v>
      </c>
      <c r="H81" s="44" t="s">
        <v>96</v>
      </c>
      <c r="I81" s="103"/>
      <c r="J81" s="104">
        <f t="shared" si="6"/>
        <v>0</v>
      </c>
      <c r="K81" s="103">
        <v>100</v>
      </c>
      <c r="L81" s="104">
        <f t="shared" si="7"/>
        <v>1</v>
      </c>
      <c r="M81" s="105">
        <f t="shared" si="8"/>
        <v>1</v>
      </c>
      <c r="N81" s="44" t="s">
        <v>214</v>
      </c>
      <c r="O81" s="130" t="s">
        <v>174</v>
      </c>
      <c r="P81" s="131"/>
      <c r="Q81" s="141">
        <v>20000000</v>
      </c>
    </row>
    <row r="82" spans="1:17" s="152" customFormat="1" ht="40" x14ac:dyDescent="0.35">
      <c r="A82" s="82" t="s">
        <v>21</v>
      </c>
      <c r="B82" s="83" t="s">
        <v>287</v>
      </c>
      <c r="C82" s="83"/>
      <c r="D82" s="44" t="s">
        <v>142</v>
      </c>
      <c r="E82" s="83" t="s">
        <v>63</v>
      </c>
      <c r="F82" s="56">
        <f t="shared" si="5"/>
        <v>22</v>
      </c>
      <c r="G82" s="19" t="s">
        <v>216</v>
      </c>
      <c r="H82" s="44" t="s">
        <v>96</v>
      </c>
      <c r="I82" s="103"/>
      <c r="J82" s="104">
        <f t="shared" si="6"/>
        <v>0</v>
      </c>
      <c r="K82" s="103">
        <v>100</v>
      </c>
      <c r="L82" s="104">
        <f t="shared" si="7"/>
        <v>1</v>
      </c>
      <c r="M82" s="105">
        <f t="shared" si="8"/>
        <v>1</v>
      </c>
      <c r="N82" s="44" t="s">
        <v>181</v>
      </c>
      <c r="O82" s="130" t="s">
        <v>174</v>
      </c>
      <c r="P82" s="131"/>
      <c r="Q82" s="141">
        <v>4000000</v>
      </c>
    </row>
    <row r="83" spans="1:17" s="152" customFormat="1" ht="40" x14ac:dyDescent="0.35">
      <c r="A83" s="82" t="s">
        <v>21</v>
      </c>
      <c r="B83" s="83" t="s">
        <v>287</v>
      </c>
      <c r="C83" s="83"/>
      <c r="D83" s="44" t="s">
        <v>142</v>
      </c>
      <c r="E83" s="83" t="s">
        <v>63</v>
      </c>
      <c r="F83" s="56">
        <f t="shared" si="5"/>
        <v>23</v>
      </c>
      <c r="G83" s="19" t="s">
        <v>217</v>
      </c>
      <c r="H83" s="44" t="s">
        <v>96</v>
      </c>
      <c r="I83" s="103"/>
      <c r="J83" s="104">
        <f t="shared" si="6"/>
        <v>0</v>
      </c>
      <c r="K83" s="103">
        <v>100</v>
      </c>
      <c r="L83" s="104">
        <f t="shared" si="7"/>
        <v>1</v>
      </c>
      <c r="M83" s="105">
        <f t="shared" si="8"/>
        <v>1</v>
      </c>
      <c r="N83" s="44" t="s">
        <v>181</v>
      </c>
      <c r="O83" s="130" t="s">
        <v>174</v>
      </c>
      <c r="P83" s="131"/>
      <c r="Q83" s="141">
        <v>10000000</v>
      </c>
    </row>
    <row r="84" spans="1:17" s="152" customFormat="1" ht="40" x14ac:dyDescent="0.35">
      <c r="A84" s="82" t="s">
        <v>21</v>
      </c>
      <c r="B84" s="83" t="s">
        <v>287</v>
      </c>
      <c r="C84" s="83"/>
      <c r="D84" s="44" t="s">
        <v>142</v>
      </c>
      <c r="E84" s="83" t="s">
        <v>63</v>
      </c>
      <c r="F84" s="56">
        <f t="shared" si="5"/>
        <v>24</v>
      </c>
      <c r="G84" s="19" t="s">
        <v>218</v>
      </c>
      <c r="H84" s="44" t="s">
        <v>96</v>
      </c>
      <c r="I84" s="103"/>
      <c r="J84" s="104">
        <f t="shared" si="6"/>
        <v>0</v>
      </c>
      <c r="K84" s="103">
        <v>100</v>
      </c>
      <c r="L84" s="104">
        <f t="shared" si="7"/>
        <v>1</v>
      </c>
      <c r="M84" s="105">
        <f t="shared" si="8"/>
        <v>1</v>
      </c>
      <c r="N84" s="44" t="s">
        <v>181</v>
      </c>
      <c r="O84" s="130" t="s">
        <v>174</v>
      </c>
      <c r="P84" s="131"/>
      <c r="Q84" s="141">
        <v>20000000</v>
      </c>
    </row>
    <row r="85" spans="1:17" s="152" customFormat="1" ht="30" x14ac:dyDescent="0.35">
      <c r="A85" s="133" t="s">
        <v>29</v>
      </c>
      <c r="B85" s="83" t="s">
        <v>287</v>
      </c>
      <c r="C85" s="111"/>
      <c r="D85" s="19" t="s">
        <v>133</v>
      </c>
      <c r="E85" s="111" t="s">
        <v>63</v>
      </c>
      <c r="F85" s="56">
        <f t="shared" si="5"/>
        <v>25</v>
      </c>
      <c r="G85" s="44" t="s">
        <v>284</v>
      </c>
      <c r="H85" s="44" t="s">
        <v>96</v>
      </c>
      <c r="I85" s="103"/>
      <c r="J85" s="104">
        <f t="shared" si="6"/>
        <v>0</v>
      </c>
      <c r="K85" s="103">
        <v>100</v>
      </c>
      <c r="L85" s="104">
        <f t="shared" si="7"/>
        <v>1</v>
      </c>
      <c r="M85" s="105">
        <f t="shared" si="8"/>
        <v>1</v>
      </c>
      <c r="N85" s="44" t="s">
        <v>131</v>
      </c>
      <c r="O85" s="130" t="s">
        <v>260</v>
      </c>
      <c r="P85" s="131"/>
      <c r="Q85" s="141">
        <v>2000000</v>
      </c>
    </row>
    <row r="86" spans="1:17" s="152" customFormat="1" ht="40" x14ac:dyDescent="0.35">
      <c r="A86" s="82" t="s">
        <v>21</v>
      </c>
      <c r="B86" s="83" t="s">
        <v>287</v>
      </c>
      <c r="C86" s="83"/>
      <c r="D86" s="44" t="s">
        <v>135</v>
      </c>
      <c r="E86" s="83" t="s">
        <v>63</v>
      </c>
      <c r="F86" s="56">
        <f t="shared" si="5"/>
        <v>26</v>
      </c>
      <c r="G86" s="19" t="s">
        <v>221</v>
      </c>
      <c r="H86" s="44" t="s">
        <v>96</v>
      </c>
      <c r="I86" s="103"/>
      <c r="J86" s="104">
        <f t="shared" si="6"/>
        <v>0</v>
      </c>
      <c r="K86" s="103">
        <v>100</v>
      </c>
      <c r="L86" s="104">
        <f t="shared" si="7"/>
        <v>1</v>
      </c>
      <c r="M86" s="105">
        <f t="shared" si="8"/>
        <v>1</v>
      </c>
      <c r="N86" s="44" t="s">
        <v>140</v>
      </c>
      <c r="O86" s="130" t="s">
        <v>174</v>
      </c>
      <c r="P86" s="131"/>
      <c r="Q86" s="141">
        <v>8000000</v>
      </c>
    </row>
    <row r="87" spans="1:17" s="152" customFormat="1" ht="40" x14ac:dyDescent="0.35">
      <c r="A87" s="82" t="s">
        <v>21</v>
      </c>
      <c r="B87" s="83" t="s">
        <v>287</v>
      </c>
      <c r="C87" s="83"/>
      <c r="D87" s="44" t="s">
        <v>142</v>
      </c>
      <c r="E87" s="83" t="s">
        <v>63</v>
      </c>
      <c r="F87" s="56">
        <f t="shared" si="5"/>
        <v>27</v>
      </c>
      <c r="G87" s="19" t="s">
        <v>222</v>
      </c>
      <c r="H87" s="44" t="s">
        <v>96</v>
      </c>
      <c r="I87" s="103"/>
      <c r="J87" s="104">
        <f t="shared" si="6"/>
        <v>0</v>
      </c>
      <c r="K87" s="103">
        <v>100</v>
      </c>
      <c r="L87" s="104">
        <f t="shared" si="7"/>
        <v>1</v>
      </c>
      <c r="M87" s="105">
        <f t="shared" si="8"/>
        <v>1</v>
      </c>
      <c r="N87" s="44" t="s">
        <v>140</v>
      </c>
      <c r="O87" s="130" t="s">
        <v>174</v>
      </c>
      <c r="P87" s="131"/>
      <c r="Q87" s="141">
        <v>35000000</v>
      </c>
    </row>
    <row r="88" spans="1:17" s="152" customFormat="1" ht="40" x14ac:dyDescent="0.35">
      <c r="A88" s="82" t="s">
        <v>21</v>
      </c>
      <c r="B88" s="83" t="s">
        <v>287</v>
      </c>
      <c r="C88" s="83"/>
      <c r="D88" s="44" t="s">
        <v>142</v>
      </c>
      <c r="E88" s="83" t="s">
        <v>63</v>
      </c>
      <c r="F88" s="56">
        <f t="shared" si="5"/>
        <v>28</v>
      </c>
      <c r="G88" s="19" t="s">
        <v>279</v>
      </c>
      <c r="H88" s="44" t="s">
        <v>96</v>
      </c>
      <c r="I88" s="103"/>
      <c r="J88" s="104">
        <f t="shared" si="6"/>
        <v>0</v>
      </c>
      <c r="K88" s="103">
        <v>100</v>
      </c>
      <c r="L88" s="104">
        <f t="shared" si="7"/>
        <v>1</v>
      </c>
      <c r="M88" s="105">
        <f t="shared" si="8"/>
        <v>1</v>
      </c>
      <c r="N88" s="44" t="s">
        <v>181</v>
      </c>
      <c r="O88" s="130" t="s">
        <v>174</v>
      </c>
      <c r="P88" s="131"/>
      <c r="Q88" s="141">
        <v>18100000</v>
      </c>
    </row>
    <row r="89" spans="1:17" s="152" customFormat="1" ht="60" x14ac:dyDescent="0.35">
      <c r="A89" s="82" t="s">
        <v>23</v>
      </c>
      <c r="B89" s="83" t="s">
        <v>287</v>
      </c>
      <c r="C89" s="83"/>
      <c r="D89" s="44" t="s">
        <v>137</v>
      </c>
      <c r="E89" s="83"/>
      <c r="F89" s="56">
        <f t="shared" si="5"/>
        <v>29</v>
      </c>
      <c r="G89" s="46" t="s">
        <v>223</v>
      </c>
      <c r="H89" s="44" t="s">
        <v>139</v>
      </c>
      <c r="I89" s="103"/>
      <c r="J89" s="104">
        <f t="shared" si="6"/>
        <v>0</v>
      </c>
      <c r="K89" s="103">
        <v>100</v>
      </c>
      <c r="L89" s="104">
        <f t="shared" si="7"/>
        <v>1</v>
      </c>
      <c r="M89" s="105">
        <f t="shared" si="8"/>
        <v>1</v>
      </c>
      <c r="N89" s="44" t="s">
        <v>140</v>
      </c>
      <c r="O89" s="131" t="s">
        <v>224</v>
      </c>
      <c r="P89" s="131"/>
      <c r="Q89" s="141">
        <v>84678.64</v>
      </c>
    </row>
    <row r="90" spans="1:17" s="152" customFormat="1" ht="60" x14ac:dyDescent="0.35">
      <c r="A90" s="82" t="s">
        <v>23</v>
      </c>
      <c r="B90" s="83" t="s">
        <v>287</v>
      </c>
      <c r="C90" s="83"/>
      <c r="D90" s="44" t="s">
        <v>137</v>
      </c>
      <c r="E90" s="83"/>
      <c r="F90" s="56">
        <f t="shared" si="5"/>
        <v>30</v>
      </c>
      <c r="G90" s="46" t="s">
        <v>225</v>
      </c>
      <c r="H90" s="44" t="s">
        <v>139</v>
      </c>
      <c r="I90" s="103"/>
      <c r="J90" s="104">
        <f t="shared" si="6"/>
        <v>0</v>
      </c>
      <c r="K90" s="103">
        <v>100</v>
      </c>
      <c r="L90" s="104">
        <f t="shared" si="7"/>
        <v>1</v>
      </c>
      <c r="M90" s="105">
        <f t="shared" si="8"/>
        <v>1</v>
      </c>
      <c r="N90" s="44" t="s">
        <v>140</v>
      </c>
      <c r="O90" s="131" t="s">
        <v>224</v>
      </c>
      <c r="P90" s="131"/>
      <c r="Q90" s="141">
        <v>6139000</v>
      </c>
    </row>
    <row r="91" spans="1:17" s="152" customFormat="1" ht="60" x14ac:dyDescent="0.35">
      <c r="A91" s="82" t="s">
        <v>23</v>
      </c>
      <c r="B91" s="83" t="s">
        <v>287</v>
      </c>
      <c r="C91" s="83"/>
      <c r="D91" s="44" t="s">
        <v>137</v>
      </c>
      <c r="E91" s="83"/>
      <c r="F91" s="56">
        <f t="shared" si="5"/>
        <v>31</v>
      </c>
      <c r="G91" s="46" t="s">
        <v>226</v>
      </c>
      <c r="H91" s="44" t="s">
        <v>139</v>
      </c>
      <c r="I91" s="103"/>
      <c r="J91" s="104">
        <f t="shared" si="6"/>
        <v>0</v>
      </c>
      <c r="K91" s="103">
        <v>100</v>
      </c>
      <c r="L91" s="104">
        <f t="shared" si="7"/>
        <v>1</v>
      </c>
      <c r="M91" s="105">
        <f t="shared" si="8"/>
        <v>1</v>
      </c>
      <c r="N91" s="44" t="s">
        <v>140</v>
      </c>
      <c r="O91" s="131" t="s">
        <v>224</v>
      </c>
      <c r="P91" s="131"/>
      <c r="Q91" s="141">
        <v>13115000</v>
      </c>
    </row>
    <row r="92" spans="1:17" s="152" customFormat="1" ht="60" x14ac:dyDescent="0.35">
      <c r="A92" s="82" t="s">
        <v>23</v>
      </c>
      <c r="B92" s="83" t="s">
        <v>287</v>
      </c>
      <c r="C92" s="83"/>
      <c r="D92" s="44" t="s">
        <v>137</v>
      </c>
      <c r="E92" s="83"/>
      <c r="F92" s="56">
        <f t="shared" si="5"/>
        <v>32</v>
      </c>
      <c r="G92" s="46" t="s">
        <v>227</v>
      </c>
      <c r="H92" s="44" t="s">
        <v>139</v>
      </c>
      <c r="I92" s="103"/>
      <c r="J92" s="104">
        <f t="shared" si="6"/>
        <v>0</v>
      </c>
      <c r="K92" s="103">
        <v>100</v>
      </c>
      <c r="L92" s="104">
        <f t="shared" si="7"/>
        <v>1</v>
      </c>
      <c r="M92" s="105">
        <f t="shared" si="8"/>
        <v>1</v>
      </c>
      <c r="N92" s="44" t="s">
        <v>140</v>
      </c>
      <c r="O92" s="131" t="s">
        <v>224</v>
      </c>
      <c r="P92" s="131"/>
      <c r="Q92" s="141">
        <v>2399714.25</v>
      </c>
    </row>
    <row r="93" spans="1:17" s="152" customFormat="1" ht="60" x14ac:dyDescent="0.35">
      <c r="A93" s="82" t="s">
        <v>23</v>
      </c>
      <c r="B93" s="83" t="s">
        <v>287</v>
      </c>
      <c r="C93" s="83"/>
      <c r="D93" s="44" t="s">
        <v>137</v>
      </c>
      <c r="E93" s="83" t="s">
        <v>63</v>
      </c>
      <c r="F93" s="56">
        <f t="shared" si="5"/>
        <v>33</v>
      </c>
      <c r="G93" s="46" t="s">
        <v>228</v>
      </c>
      <c r="H93" s="44" t="s">
        <v>139</v>
      </c>
      <c r="I93" s="103"/>
      <c r="J93" s="104">
        <f t="shared" si="6"/>
        <v>0</v>
      </c>
      <c r="K93" s="103">
        <v>100</v>
      </c>
      <c r="L93" s="104">
        <f t="shared" si="7"/>
        <v>1</v>
      </c>
      <c r="M93" s="105">
        <f t="shared" si="8"/>
        <v>1</v>
      </c>
      <c r="N93" s="44" t="s">
        <v>140</v>
      </c>
      <c r="O93" s="131" t="s">
        <v>224</v>
      </c>
      <c r="P93" s="131"/>
      <c r="Q93" s="141">
        <v>2150000</v>
      </c>
    </row>
    <row r="94" spans="1:17" s="152" customFormat="1" ht="60" x14ac:dyDescent="0.35">
      <c r="A94" s="82" t="s">
        <v>23</v>
      </c>
      <c r="B94" s="83" t="s">
        <v>287</v>
      </c>
      <c r="C94" s="83"/>
      <c r="D94" s="44" t="s">
        <v>137</v>
      </c>
      <c r="E94" s="83" t="s">
        <v>63</v>
      </c>
      <c r="F94" s="56">
        <f t="shared" si="5"/>
        <v>34</v>
      </c>
      <c r="G94" s="46" t="s">
        <v>229</v>
      </c>
      <c r="H94" s="44" t="s">
        <v>139</v>
      </c>
      <c r="I94" s="103"/>
      <c r="J94" s="104">
        <f t="shared" si="6"/>
        <v>0</v>
      </c>
      <c r="K94" s="103">
        <v>100</v>
      </c>
      <c r="L94" s="104">
        <f t="shared" si="7"/>
        <v>1</v>
      </c>
      <c r="M94" s="105">
        <f t="shared" si="8"/>
        <v>1</v>
      </c>
      <c r="N94" s="44" t="s">
        <v>140</v>
      </c>
      <c r="O94" s="131" t="s">
        <v>224</v>
      </c>
      <c r="P94" s="131"/>
      <c r="Q94" s="141">
        <v>2013500</v>
      </c>
    </row>
    <row r="95" spans="1:17" s="152" customFormat="1" ht="50" x14ac:dyDescent="0.35">
      <c r="A95" s="82" t="s">
        <v>23</v>
      </c>
      <c r="B95" s="83" t="s">
        <v>287</v>
      </c>
      <c r="C95" s="83"/>
      <c r="D95" s="44" t="s">
        <v>130</v>
      </c>
      <c r="E95" s="83" t="s">
        <v>63</v>
      </c>
      <c r="F95" s="56">
        <f t="shared" si="5"/>
        <v>35</v>
      </c>
      <c r="G95" s="46" t="s">
        <v>230</v>
      </c>
      <c r="H95" s="44" t="s">
        <v>139</v>
      </c>
      <c r="I95" s="103"/>
      <c r="J95" s="104">
        <f t="shared" si="6"/>
        <v>0</v>
      </c>
      <c r="K95" s="103">
        <v>100</v>
      </c>
      <c r="L95" s="104">
        <f t="shared" si="7"/>
        <v>1</v>
      </c>
      <c r="M95" s="105">
        <f t="shared" si="8"/>
        <v>1</v>
      </c>
      <c r="N95" s="44" t="s">
        <v>140</v>
      </c>
      <c r="O95" s="131" t="s">
        <v>224</v>
      </c>
      <c r="P95" s="131"/>
      <c r="Q95" s="141">
        <v>16000000</v>
      </c>
    </row>
    <row r="96" spans="1:17" s="152" customFormat="1" ht="50" x14ac:dyDescent="0.35">
      <c r="A96" s="82" t="s">
        <v>23</v>
      </c>
      <c r="B96" s="83" t="s">
        <v>287</v>
      </c>
      <c r="C96" s="83"/>
      <c r="D96" s="44" t="s">
        <v>130</v>
      </c>
      <c r="E96" s="83" t="s">
        <v>63</v>
      </c>
      <c r="F96" s="56">
        <f t="shared" si="5"/>
        <v>36</v>
      </c>
      <c r="G96" s="46" t="s">
        <v>231</v>
      </c>
      <c r="H96" s="44" t="s">
        <v>139</v>
      </c>
      <c r="I96" s="103"/>
      <c r="J96" s="104">
        <f t="shared" si="6"/>
        <v>0</v>
      </c>
      <c r="K96" s="103">
        <v>100</v>
      </c>
      <c r="L96" s="104">
        <f t="shared" si="7"/>
        <v>1</v>
      </c>
      <c r="M96" s="105">
        <f t="shared" si="8"/>
        <v>1</v>
      </c>
      <c r="N96" s="44" t="s">
        <v>140</v>
      </c>
      <c r="O96" s="131" t="s">
        <v>224</v>
      </c>
      <c r="P96" s="131"/>
      <c r="Q96" s="141">
        <v>12388704.41</v>
      </c>
    </row>
    <row r="97" spans="1:17" s="152" customFormat="1" ht="50" x14ac:dyDescent="0.35">
      <c r="A97" s="82" t="s">
        <v>23</v>
      </c>
      <c r="B97" s="83" t="s">
        <v>287</v>
      </c>
      <c r="C97" s="83"/>
      <c r="D97" s="44" t="s">
        <v>130</v>
      </c>
      <c r="E97" s="83" t="s">
        <v>63</v>
      </c>
      <c r="F97" s="56">
        <f t="shared" si="5"/>
        <v>37</v>
      </c>
      <c r="G97" s="46" t="s">
        <v>252</v>
      </c>
      <c r="H97" s="44" t="s">
        <v>139</v>
      </c>
      <c r="I97" s="103"/>
      <c r="J97" s="104">
        <f t="shared" si="6"/>
        <v>0</v>
      </c>
      <c r="K97" s="103">
        <v>100</v>
      </c>
      <c r="L97" s="104">
        <f t="shared" si="7"/>
        <v>1</v>
      </c>
      <c r="M97" s="105">
        <f t="shared" si="8"/>
        <v>1</v>
      </c>
      <c r="N97" s="44" t="s">
        <v>140</v>
      </c>
      <c r="O97" s="131" t="s">
        <v>224</v>
      </c>
      <c r="P97" s="131"/>
      <c r="Q97" s="141">
        <v>1346656.12</v>
      </c>
    </row>
    <row r="98" spans="1:17" s="152" customFormat="1" ht="50" x14ac:dyDescent="0.35">
      <c r="A98" s="82" t="s">
        <v>23</v>
      </c>
      <c r="B98" s="83" t="s">
        <v>287</v>
      </c>
      <c r="C98" s="83"/>
      <c r="D98" s="44" t="s">
        <v>232</v>
      </c>
      <c r="E98" s="83" t="s">
        <v>69</v>
      </c>
      <c r="F98" s="56">
        <f t="shared" si="5"/>
        <v>38</v>
      </c>
      <c r="G98" s="46" t="s">
        <v>233</v>
      </c>
      <c r="H98" s="44" t="s">
        <v>139</v>
      </c>
      <c r="I98" s="103"/>
      <c r="J98" s="104">
        <f t="shared" si="6"/>
        <v>0</v>
      </c>
      <c r="K98" s="103">
        <v>100</v>
      </c>
      <c r="L98" s="104">
        <f t="shared" si="7"/>
        <v>1</v>
      </c>
      <c r="M98" s="105">
        <f t="shared" si="8"/>
        <v>1</v>
      </c>
      <c r="N98" s="44" t="s">
        <v>140</v>
      </c>
      <c r="O98" s="131" t="s">
        <v>224</v>
      </c>
      <c r="P98" s="131"/>
      <c r="Q98" s="141">
        <v>2558750</v>
      </c>
    </row>
    <row r="99" spans="1:17" s="152" customFormat="1" ht="50" x14ac:dyDescent="0.35">
      <c r="A99" s="82" t="s">
        <v>23</v>
      </c>
      <c r="B99" s="83" t="s">
        <v>287</v>
      </c>
      <c r="C99" s="83"/>
      <c r="D99" s="44" t="s">
        <v>135</v>
      </c>
      <c r="E99" s="83" t="s">
        <v>69</v>
      </c>
      <c r="F99" s="56">
        <f t="shared" si="5"/>
        <v>39</v>
      </c>
      <c r="G99" s="46" t="s">
        <v>234</v>
      </c>
      <c r="H99" s="44" t="s">
        <v>139</v>
      </c>
      <c r="I99" s="103"/>
      <c r="J99" s="104">
        <f t="shared" si="6"/>
        <v>0</v>
      </c>
      <c r="K99" s="103">
        <v>100</v>
      </c>
      <c r="L99" s="104">
        <f t="shared" si="7"/>
        <v>1</v>
      </c>
      <c r="M99" s="105">
        <f t="shared" si="8"/>
        <v>1</v>
      </c>
      <c r="N99" s="44" t="s">
        <v>140</v>
      </c>
      <c r="O99" s="131" t="s">
        <v>224</v>
      </c>
      <c r="P99" s="131"/>
      <c r="Q99" s="141">
        <v>778229.83</v>
      </c>
    </row>
    <row r="100" spans="1:17" s="152" customFormat="1" ht="50" x14ac:dyDescent="0.35">
      <c r="A100" s="82" t="s">
        <v>23</v>
      </c>
      <c r="B100" s="83" t="s">
        <v>287</v>
      </c>
      <c r="C100" s="83"/>
      <c r="D100" s="44" t="s">
        <v>135</v>
      </c>
      <c r="E100" s="83" t="s">
        <v>69</v>
      </c>
      <c r="F100" s="56">
        <f t="shared" si="5"/>
        <v>40</v>
      </c>
      <c r="G100" s="46" t="s">
        <v>235</v>
      </c>
      <c r="H100" s="44" t="s">
        <v>139</v>
      </c>
      <c r="I100" s="103"/>
      <c r="J100" s="104">
        <f t="shared" si="6"/>
        <v>0</v>
      </c>
      <c r="K100" s="103">
        <v>100</v>
      </c>
      <c r="L100" s="104">
        <f t="shared" si="7"/>
        <v>1</v>
      </c>
      <c r="M100" s="105">
        <f t="shared" si="8"/>
        <v>1</v>
      </c>
      <c r="N100" s="44" t="s">
        <v>140</v>
      </c>
      <c r="O100" s="131" t="s">
        <v>224</v>
      </c>
      <c r="P100" s="131"/>
      <c r="Q100" s="141">
        <v>1566147.81</v>
      </c>
    </row>
    <row r="101" spans="1:17" s="152" customFormat="1" ht="50" x14ac:dyDescent="0.35">
      <c r="A101" s="82" t="s">
        <v>23</v>
      </c>
      <c r="B101" s="83" t="s">
        <v>287</v>
      </c>
      <c r="C101" s="83"/>
      <c r="D101" s="44" t="s">
        <v>236</v>
      </c>
      <c r="E101" s="83" t="s">
        <v>69</v>
      </c>
      <c r="F101" s="56">
        <f t="shared" si="5"/>
        <v>41</v>
      </c>
      <c r="G101" s="46" t="s">
        <v>253</v>
      </c>
      <c r="H101" s="44" t="s">
        <v>139</v>
      </c>
      <c r="I101" s="103"/>
      <c r="J101" s="104">
        <f t="shared" si="6"/>
        <v>0</v>
      </c>
      <c r="K101" s="103">
        <v>100</v>
      </c>
      <c r="L101" s="104">
        <f t="shared" si="7"/>
        <v>1</v>
      </c>
      <c r="M101" s="105">
        <f t="shared" si="8"/>
        <v>1</v>
      </c>
      <c r="N101" s="44" t="s">
        <v>140</v>
      </c>
      <c r="O101" s="131" t="s">
        <v>224</v>
      </c>
      <c r="P101" s="131"/>
      <c r="Q101" s="141">
        <v>764074.66</v>
      </c>
    </row>
    <row r="102" spans="1:17" s="152" customFormat="1" ht="50" x14ac:dyDescent="0.35">
      <c r="A102" s="82" t="s">
        <v>23</v>
      </c>
      <c r="B102" s="83" t="s">
        <v>287</v>
      </c>
      <c r="C102" s="83"/>
      <c r="D102" s="44" t="s">
        <v>236</v>
      </c>
      <c r="E102" s="83" t="s">
        <v>69</v>
      </c>
      <c r="F102" s="56">
        <f t="shared" si="5"/>
        <v>42</v>
      </c>
      <c r="G102" s="46" t="s">
        <v>237</v>
      </c>
      <c r="H102" s="44" t="s">
        <v>139</v>
      </c>
      <c r="I102" s="103"/>
      <c r="J102" s="104">
        <f t="shared" si="6"/>
        <v>0</v>
      </c>
      <c r="K102" s="103">
        <v>100</v>
      </c>
      <c r="L102" s="104">
        <f t="shared" si="7"/>
        <v>1</v>
      </c>
      <c r="M102" s="105">
        <f t="shared" si="8"/>
        <v>1</v>
      </c>
      <c r="N102" s="44" t="s">
        <v>140</v>
      </c>
      <c r="O102" s="131" t="s">
        <v>224</v>
      </c>
      <c r="P102" s="131"/>
      <c r="Q102" s="141">
        <v>3000000</v>
      </c>
    </row>
    <row r="103" spans="1:17" s="152" customFormat="1" ht="50" x14ac:dyDescent="0.35">
      <c r="A103" s="82" t="s">
        <v>23</v>
      </c>
      <c r="B103" s="83" t="s">
        <v>287</v>
      </c>
      <c r="C103" s="83"/>
      <c r="D103" s="44" t="s">
        <v>238</v>
      </c>
      <c r="E103" s="83" t="s">
        <v>69</v>
      </c>
      <c r="F103" s="56">
        <f t="shared" si="5"/>
        <v>43</v>
      </c>
      <c r="G103" s="46" t="s">
        <v>239</v>
      </c>
      <c r="H103" s="44" t="s">
        <v>139</v>
      </c>
      <c r="I103" s="103"/>
      <c r="J103" s="104">
        <f t="shared" si="6"/>
        <v>0</v>
      </c>
      <c r="K103" s="103">
        <v>100</v>
      </c>
      <c r="L103" s="104">
        <f t="shared" si="7"/>
        <v>1</v>
      </c>
      <c r="M103" s="105">
        <f t="shared" si="8"/>
        <v>1</v>
      </c>
      <c r="N103" s="44" t="s">
        <v>140</v>
      </c>
      <c r="O103" s="131" t="s">
        <v>224</v>
      </c>
      <c r="P103" s="131"/>
      <c r="Q103" s="141">
        <v>64000000</v>
      </c>
    </row>
    <row r="104" spans="1:17" s="152" customFormat="1" ht="50" x14ac:dyDescent="0.35">
      <c r="A104" s="82" t="s">
        <v>23</v>
      </c>
      <c r="B104" s="83" t="s">
        <v>287</v>
      </c>
      <c r="C104" s="83"/>
      <c r="D104" s="44" t="s">
        <v>142</v>
      </c>
      <c r="E104" s="83" t="s">
        <v>63</v>
      </c>
      <c r="F104" s="56">
        <f t="shared" si="5"/>
        <v>44</v>
      </c>
      <c r="G104" s="46" t="s">
        <v>240</v>
      </c>
      <c r="H104" s="44" t="s">
        <v>139</v>
      </c>
      <c r="I104" s="103"/>
      <c r="J104" s="104">
        <f t="shared" si="6"/>
        <v>0</v>
      </c>
      <c r="K104" s="103">
        <v>100</v>
      </c>
      <c r="L104" s="104">
        <f t="shared" si="7"/>
        <v>1</v>
      </c>
      <c r="M104" s="105">
        <f t="shared" si="8"/>
        <v>1</v>
      </c>
      <c r="N104" s="44" t="s">
        <v>140</v>
      </c>
      <c r="O104" s="131" t="s">
        <v>224</v>
      </c>
      <c r="P104" s="131"/>
      <c r="Q104" s="141">
        <v>8000000</v>
      </c>
    </row>
    <row r="105" spans="1:17" s="152" customFormat="1" ht="50" x14ac:dyDescent="0.35">
      <c r="A105" s="82" t="s">
        <v>23</v>
      </c>
      <c r="B105" s="83" t="s">
        <v>287</v>
      </c>
      <c r="C105" s="83"/>
      <c r="D105" s="44" t="s">
        <v>142</v>
      </c>
      <c r="E105" s="83" t="s">
        <v>63</v>
      </c>
      <c r="F105" s="56">
        <f t="shared" si="5"/>
        <v>45</v>
      </c>
      <c r="G105" s="46" t="s">
        <v>280</v>
      </c>
      <c r="H105" s="44" t="s">
        <v>139</v>
      </c>
      <c r="I105" s="103"/>
      <c r="J105" s="104">
        <f t="shared" si="6"/>
        <v>0</v>
      </c>
      <c r="K105" s="103">
        <v>100</v>
      </c>
      <c r="L105" s="104">
        <f t="shared" si="7"/>
        <v>1</v>
      </c>
      <c r="M105" s="105">
        <f t="shared" si="8"/>
        <v>1</v>
      </c>
      <c r="N105" s="44" t="s">
        <v>140</v>
      </c>
      <c r="O105" s="131" t="s">
        <v>224</v>
      </c>
      <c r="P105" s="131"/>
      <c r="Q105" s="141">
        <v>46426766.899999999</v>
      </c>
    </row>
    <row r="106" spans="1:17" s="152" customFormat="1" ht="80" x14ac:dyDescent="0.35">
      <c r="A106" s="82" t="s">
        <v>23</v>
      </c>
      <c r="B106" s="83" t="s">
        <v>287</v>
      </c>
      <c r="C106" s="83"/>
      <c r="D106" s="44" t="s">
        <v>135</v>
      </c>
      <c r="E106" s="83" t="s">
        <v>63</v>
      </c>
      <c r="F106" s="56">
        <f t="shared" si="5"/>
        <v>46</v>
      </c>
      <c r="G106" s="46" t="s">
        <v>241</v>
      </c>
      <c r="H106" s="44" t="s">
        <v>139</v>
      </c>
      <c r="I106" s="103"/>
      <c r="J106" s="104">
        <f t="shared" si="6"/>
        <v>0</v>
      </c>
      <c r="K106" s="103">
        <v>100</v>
      </c>
      <c r="L106" s="104">
        <f t="shared" si="7"/>
        <v>1</v>
      </c>
      <c r="M106" s="105">
        <f t="shared" si="8"/>
        <v>1</v>
      </c>
      <c r="N106" s="44" t="s">
        <v>242</v>
      </c>
      <c r="O106" s="131" t="s">
        <v>174</v>
      </c>
      <c r="P106" s="131"/>
      <c r="Q106" s="141">
        <v>2455768.7200000002</v>
      </c>
    </row>
    <row r="107" spans="1:17" s="152" customFormat="1" ht="70" x14ac:dyDescent="0.35">
      <c r="A107" s="82" t="s">
        <v>27</v>
      </c>
      <c r="B107" s="83" t="s">
        <v>287</v>
      </c>
      <c r="C107" s="83"/>
      <c r="D107" s="44" t="s">
        <v>151</v>
      </c>
      <c r="E107" s="83" t="s">
        <v>63</v>
      </c>
      <c r="F107" s="56">
        <f t="shared" si="5"/>
        <v>47</v>
      </c>
      <c r="G107" s="46" t="s">
        <v>154</v>
      </c>
      <c r="H107" s="44" t="s">
        <v>96</v>
      </c>
      <c r="I107" s="103"/>
      <c r="J107" s="104">
        <f t="shared" si="6"/>
        <v>0</v>
      </c>
      <c r="K107" s="103">
        <v>100</v>
      </c>
      <c r="L107" s="104">
        <f t="shared" si="7"/>
        <v>1</v>
      </c>
      <c r="M107" s="105">
        <f t="shared" si="8"/>
        <v>1</v>
      </c>
      <c r="N107" s="44" t="s">
        <v>281</v>
      </c>
      <c r="O107" s="130" t="s">
        <v>174</v>
      </c>
      <c r="P107" s="130"/>
      <c r="Q107" s="141">
        <v>7000000</v>
      </c>
    </row>
    <row r="108" spans="1:17" s="152" customFormat="1" ht="60" x14ac:dyDescent="0.35">
      <c r="A108" s="83" t="s">
        <v>29</v>
      </c>
      <c r="B108" s="83" t="s">
        <v>287</v>
      </c>
      <c r="C108" s="83"/>
      <c r="D108" s="44" t="s">
        <v>62</v>
      </c>
      <c r="E108" s="83" t="s">
        <v>63</v>
      </c>
      <c r="F108" s="56">
        <f t="shared" si="5"/>
        <v>48</v>
      </c>
      <c r="G108" s="46" t="s">
        <v>282</v>
      </c>
      <c r="H108" s="44" t="s">
        <v>139</v>
      </c>
      <c r="I108" s="103"/>
      <c r="J108" s="104">
        <f t="shared" si="6"/>
        <v>0</v>
      </c>
      <c r="K108" s="103">
        <v>100</v>
      </c>
      <c r="L108" s="104">
        <f t="shared" si="7"/>
        <v>1</v>
      </c>
      <c r="M108" s="105">
        <f t="shared" si="8"/>
        <v>1</v>
      </c>
      <c r="N108" s="44" t="s">
        <v>283</v>
      </c>
      <c r="O108" s="130" t="s">
        <v>174</v>
      </c>
      <c r="P108" s="130"/>
      <c r="Q108" s="141">
        <v>750000</v>
      </c>
    </row>
    <row r="109" spans="1:17" s="152" customFormat="1" ht="60" x14ac:dyDescent="0.35">
      <c r="A109" s="82" t="s">
        <v>27</v>
      </c>
      <c r="B109" s="83" t="s">
        <v>287</v>
      </c>
      <c r="C109" s="83"/>
      <c r="D109" s="44" t="s">
        <v>145</v>
      </c>
      <c r="E109" s="83" t="s">
        <v>63</v>
      </c>
      <c r="F109" s="56">
        <f t="shared" si="5"/>
        <v>49</v>
      </c>
      <c r="G109" s="44" t="s">
        <v>149</v>
      </c>
      <c r="H109" s="44" t="s">
        <v>150</v>
      </c>
      <c r="I109" s="103"/>
      <c r="J109" s="104">
        <f t="shared" si="6"/>
        <v>0</v>
      </c>
      <c r="K109" s="103">
        <v>100</v>
      </c>
      <c r="L109" s="104">
        <f t="shared" si="7"/>
        <v>1</v>
      </c>
      <c r="M109" s="105">
        <f t="shared" si="8"/>
        <v>1</v>
      </c>
      <c r="N109" s="44" t="s">
        <v>147</v>
      </c>
      <c r="O109" s="130" t="s">
        <v>174</v>
      </c>
      <c r="P109" s="130"/>
      <c r="Q109" s="141">
        <f>4200000*3</f>
        <v>12600000</v>
      </c>
    </row>
    <row r="111" spans="1:17" x14ac:dyDescent="0.35">
      <c r="Q111" s="145">
        <f>SUM(Q14:Q110)</f>
        <v>1206245519.0758002</v>
      </c>
    </row>
  </sheetData>
  <mergeCells count="20">
    <mergeCell ref="A3:H3"/>
    <mergeCell ref="A5:H5"/>
    <mergeCell ref="A7:Q7"/>
    <mergeCell ref="A8:Q8"/>
    <mergeCell ref="A11:A12"/>
    <mergeCell ref="B11:B13"/>
    <mergeCell ref="C11:C13"/>
    <mergeCell ref="D11:D13"/>
    <mergeCell ref="E11:G12"/>
    <mergeCell ref="B10:Q10"/>
    <mergeCell ref="H11:H13"/>
    <mergeCell ref="I11:M11"/>
    <mergeCell ref="N11:N13"/>
    <mergeCell ref="O11:O13"/>
    <mergeCell ref="P11:Q11"/>
    <mergeCell ref="I12:I13"/>
    <mergeCell ref="K12:K13"/>
    <mergeCell ref="M12:M13"/>
    <mergeCell ref="P12:P13"/>
    <mergeCell ref="Q12:Q13"/>
  </mergeCells>
  <dataValidations count="16">
    <dataValidation type="list" allowBlank="1" showInputMessage="1" showErrorMessage="1" prompt=" - " sqref="E14:E46 E50:E59 E48" xr:uid="{5760FBBC-9644-46C6-9131-FF943D4EC915}">
      <formula1>$A$41:$A$42</formula1>
    </dataValidation>
    <dataValidation type="list" allowBlank="1" showInputMessage="1" prompt=" - Seleccione una Área estratégica. No dejar en blanco o en &quot;0,0&quot; estos espacios." sqref="A14:A40" xr:uid="{D9A74861-9B7B-41F6-8629-9BA71268AC2A}">
      <formula1>$A$47:$A$68</formula1>
    </dataValidation>
    <dataValidation type="list" allowBlank="1" showInputMessage="1" showErrorMessage="1" prompt=" - " sqref="O14:O40" xr:uid="{82913FB6-1E18-4B00-8E8E-B21968CA926B}">
      <formula1>$A$43:$A$46</formula1>
    </dataValidation>
    <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sqref="P41:P45" xr:uid="{64DB1BA8-D293-4F58-97A1-301B0DA6072F}">
      <formula1>#REF!</formula1>
    </dataValidation>
    <dataValidation type="list" allowBlank="1" showInputMessage="1" showErrorMessage="1" prompt=" - " sqref="O41:O60" xr:uid="{DAFD3697-DAB2-4C86-97E4-CB42D84297A7}">
      <formula1>$A$43:$A$73</formula1>
    </dataValidation>
    <dataValidation type="list" allowBlank="1" showInputMessage="1" showErrorMessage="1" prompt=" - Seleccione un área estratégica. No dejar en blanco o en &quot;0,0&quot; estos espacios." sqref="A41:A46 A50:A59 A48" xr:uid="{A00637E3-CA08-4416-8CDC-0F2D45894730}">
      <formula1>$A$74:$A$95</formula1>
    </dataValidation>
    <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sqref="P46:P60" xr:uid="{D0709C19-C743-47EE-8995-43D0AF41F179}">
      <formula1>$A$97:$A$104</formula1>
    </dataValidation>
    <dataValidation type="list" allowBlank="1" showInputMessage="1" showErrorMessage="1" prompt=" - " sqref="E47" xr:uid="{DDBE7229-729D-449A-81F9-A0C070C53F05}">
      <formula1>$A$449:$A$450</formula1>
    </dataValidation>
    <dataValidation type="list" allowBlank="1" showInputMessage="1" showErrorMessage="1" prompt=" - Seleccione una Área estratégica. No dejar en blanco o &quot;0,0&quot; estos espacios." sqref="A47 A49 A60" xr:uid="{5AA2EDE7-0206-48DA-823F-746AE028D232}">
      <formula1>$A$604:$A$625</formula1>
    </dataValidation>
    <dataValidation type="list" allowBlank="1" showInputMessage="1" showErrorMessage="1" prompt=" - " sqref="E60 E49" xr:uid="{1555804D-067B-4A0F-80F5-86B03AADC4AC}">
      <formula1>$A$593:$A$594</formula1>
    </dataValidation>
    <dataValidation type="list" allowBlank="1" showInputMessage="1" showErrorMessage="1" prompt=" - " sqref="E85 E79 E93:E109 O65" xr:uid="{98AFC082-00A2-4F31-A4BF-1BAED3B854FB}">
      <formula1>#REF!</formula1>
    </dataValidation>
    <dataValidation type="list" allowBlank="1" showInputMessage="1" showErrorMessage="1" prompt=" - Seleccione un área estratégica. No dejar en blanco o en &quot;0,0&quot; estos espacios." sqref="A85 A79 A109" xr:uid="{83009DF3-9065-45D3-85B2-7FE2F274F40E}">
      <formula1>#REF!</formula1>
    </dataValidation>
    <dataValidation type="list" allowBlank="1" showInputMessage="1" showErrorMessage="1" prompt=" - " sqref="E86:E92 E80:E84 E61:E78" xr:uid="{5DD39D98-0FE2-419D-A152-0EA6CF586610}">
      <formula1>$A$70:$A$71</formula1>
    </dataValidation>
    <dataValidation type="list" allowBlank="1" showInputMessage="1" showErrorMessage="1" prompt=" - Seleccione una Área estratégica. No dejar en blanco o &quot;0,0&quot; estos espacios." sqref="A86:A108 A80:A84 A61:A78" xr:uid="{D0D44BF9-901D-40A2-BEB8-A9CA51FADC42}">
      <formula1>$A$81:$A$102</formula1>
    </dataValidation>
    <dataValidation type="list" allowBlank="1" showInputMessage="1" showErrorMessage="1" prompt=" - " sqref="P61:P109" xr:uid="{89E5F20F-3666-4C4E-ABE5-81BF82C71314}">
      <formula1>$A$103:$A$135</formula1>
    </dataValidation>
    <dataValidation type="list" allowBlank="1" showInputMessage="1" showErrorMessage="1" prompt=" - " sqref="O61:O64 O66:O109" xr:uid="{A9CD5628-93AA-46D8-8EE5-1D7CE58BCEFB}">
      <formula1>$A$73:$A$79</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Marco</vt:lpstr>
      <vt:lpstr>P I</vt:lpstr>
      <vt:lpstr>PII</vt:lpstr>
      <vt:lpstr>PIII</vt:lpstr>
      <vt:lpstr>Integrado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J.V.C.. Valerio Castro</dc:creator>
  <cp:lastModifiedBy>Jeffrey J.V.C.. Valerio Castro</cp:lastModifiedBy>
  <cp:lastPrinted>2022-09-06T17:05:25Z</cp:lastPrinted>
  <dcterms:created xsi:type="dcterms:W3CDTF">2022-05-04T13:01:36Z</dcterms:created>
  <dcterms:modified xsi:type="dcterms:W3CDTF">2022-09-06T22:45:02Z</dcterms:modified>
</cp:coreProperties>
</file>