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O:\DOCUMENTOS DE TRANSPARENCIA\Presupuestos\"/>
    </mc:Choice>
  </mc:AlternateContent>
  <xr:revisionPtr revIDLastSave="0" documentId="8_{AFCCD833-DE6E-4683-A98B-7ED65A13E6AD}" xr6:coauthVersionLast="45" xr6:coauthVersionMax="45" xr10:uidLastSave="{00000000-0000-0000-0000-000000000000}"/>
  <bookViews>
    <workbookView xWindow="-120" yWindow="-120" windowWidth="20730" windowHeight="11160" activeTab="3" xr2:uid="{365F710B-0E91-4E13-AE5D-8E8FCE2C45F6}"/>
  </bookViews>
  <sheets>
    <sheet name="Marco " sheetId="1" r:id="rId1"/>
    <sheet name="P1" sheetId="2" r:id="rId2"/>
    <sheet name="P2" sheetId="3" r:id="rId3"/>
    <sheet name="P3" sheetId="4" r:id="rId4"/>
  </sheets>
  <externalReferences>
    <externalReference r:id="rId5"/>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6" i="4" l="1"/>
  <c r="L46" i="4" s="1"/>
  <c r="J45" i="4"/>
  <c r="D45" i="4"/>
  <c r="L45" i="4" s="1"/>
  <c r="Q43" i="4"/>
  <c r="L42" i="4"/>
  <c r="J42" i="4"/>
  <c r="M42" i="4" s="1"/>
  <c r="L41" i="4"/>
  <c r="J41" i="4"/>
  <c r="M40" i="4"/>
  <c r="L40" i="4"/>
  <c r="J40" i="4"/>
  <c r="L39" i="4"/>
  <c r="M39" i="4" s="1"/>
  <c r="J39" i="4"/>
  <c r="L38" i="4"/>
  <c r="J38" i="4"/>
  <c r="M38" i="4" s="1"/>
  <c r="L37" i="4"/>
  <c r="M37" i="4" s="1"/>
  <c r="J37" i="4"/>
  <c r="L36" i="4"/>
  <c r="M36" i="4" s="1"/>
  <c r="J36" i="4"/>
  <c r="L35" i="4"/>
  <c r="J35" i="4"/>
  <c r="L34" i="4"/>
  <c r="M34" i="4" s="1"/>
  <c r="J34" i="4"/>
  <c r="L33" i="4"/>
  <c r="J33" i="4"/>
  <c r="L32" i="4"/>
  <c r="J32" i="4"/>
  <c r="M32" i="4" s="1"/>
  <c r="L31" i="4"/>
  <c r="J31" i="4"/>
  <c r="L30" i="4"/>
  <c r="J30" i="4"/>
  <c r="M30" i="4" s="1"/>
  <c r="L29" i="4"/>
  <c r="J29" i="4"/>
  <c r="L28" i="4"/>
  <c r="J28" i="4"/>
  <c r="M28" i="4" s="1"/>
  <c r="L27" i="4"/>
  <c r="J27" i="4"/>
  <c r="M26" i="4"/>
  <c r="L26" i="4"/>
  <c r="J26" i="4"/>
  <c r="L25" i="4"/>
  <c r="J25" i="4"/>
  <c r="M24" i="4"/>
  <c r="L24" i="4"/>
  <c r="J24" i="4"/>
  <c r="L23" i="4"/>
  <c r="M23" i="4" s="1"/>
  <c r="J23" i="4"/>
  <c r="L22" i="4"/>
  <c r="J22" i="4"/>
  <c r="M22" i="4" s="1"/>
  <c r="R21" i="4"/>
  <c r="L21" i="4"/>
  <c r="J21" i="4"/>
  <c r="M21" i="4" s="1"/>
  <c r="R20" i="4"/>
  <c r="L20" i="4"/>
  <c r="J20" i="4"/>
  <c r="M20" i="4" s="1"/>
  <c r="L19" i="4"/>
  <c r="J19" i="4"/>
  <c r="M19" i="4" s="1"/>
  <c r="L18" i="4"/>
  <c r="J18" i="4"/>
  <c r="M18" i="4" s="1"/>
  <c r="L17" i="4"/>
  <c r="J17" i="4"/>
  <c r="L16" i="4"/>
  <c r="J16" i="4"/>
  <c r="M16" i="4" s="1"/>
  <c r="F16" i="4"/>
  <c r="F17" i="4" s="1"/>
  <c r="F18" i="4" s="1"/>
  <c r="F19" i="4" s="1"/>
  <c r="F20" i="4" s="1"/>
  <c r="F21" i="4" s="1"/>
  <c r="F22" i="4" s="1"/>
  <c r="F23" i="4" s="1"/>
  <c r="F24" i="4" s="1"/>
  <c r="F25" i="4" s="1"/>
  <c r="F26" i="4" s="1"/>
  <c r="F27" i="4" s="1"/>
  <c r="F28" i="4" s="1"/>
  <c r="F29" i="4" s="1"/>
  <c r="F30" i="4" s="1"/>
  <c r="F31" i="4" s="1"/>
  <c r="F32" i="4" s="1"/>
  <c r="F33" i="4" s="1"/>
  <c r="F34" i="4" s="1"/>
  <c r="F35" i="4" s="1"/>
  <c r="F36" i="4" s="1"/>
  <c r="F37" i="4" s="1"/>
  <c r="F38" i="4" s="1"/>
  <c r="F39" i="4" s="1"/>
  <c r="F40" i="4" s="1"/>
  <c r="F41" i="4" s="1"/>
  <c r="F42" i="4" s="1"/>
  <c r="L15" i="4"/>
  <c r="L43" i="4" s="1"/>
  <c r="J15" i="4"/>
  <c r="A3" i="4"/>
  <c r="A2" i="4"/>
  <c r="A1" i="4"/>
  <c r="M31" i="4" l="1"/>
  <c r="M25" i="4"/>
  <c r="M41" i="4"/>
  <c r="M35" i="4"/>
  <c r="M17" i="4"/>
  <c r="M29" i="4"/>
  <c r="M33" i="4"/>
  <c r="M27" i="4"/>
  <c r="J43" i="4"/>
  <c r="M15" i="4"/>
  <c r="R43" i="4"/>
  <c r="M45" i="4"/>
  <c r="J46" i="4"/>
  <c r="M46" i="4" s="1"/>
  <c r="D35" i="3"/>
  <c r="L35" i="3" s="1"/>
  <c r="D34" i="3"/>
  <c r="L34" i="3" s="1"/>
  <c r="R32" i="3"/>
  <c r="Q32" i="3"/>
  <c r="L31" i="3"/>
  <c r="J31" i="3"/>
  <c r="M31" i="3" s="1"/>
  <c r="L30" i="3"/>
  <c r="J30" i="3"/>
  <c r="M30" i="3" s="1"/>
  <c r="L29" i="3"/>
  <c r="J29" i="3"/>
  <c r="M29" i="3" s="1"/>
  <c r="L28" i="3"/>
  <c r="J28" i="3"/>
  <c r="M28" i="3" s="1"/>
  <c r="L27" i="3"/>
  <c r="J27" i="3"/>
  <c r="M27" i="3" s="1"/>
  <c r="L26" i="3"/>
  <c r="J26" i="3"/>
  <c r="M26" i="3" s="1"/>
  <c r="L25" i="3"/>
  <c r="J25" i="3"/>
  <c r="M25" i="3" s="1"/>
  <c r="L24" i="3"/>
  <c r="J24" i="3"/>
  <c r="M24" i="3" s="1"/>
  <c r="L23" i="3"/>
  <c r="J23" i="3"/>
  <c r="M23" i="3" s="1"/>
  <c r="L22" i="3"/>
  <c r="J22" i="3"/>
  <c r="M22" i="3" s="1"/>
  <c r="L21" i="3"/>
  <c r="J21" i="3"/>
  <c r="M21" i="3" s="1"/>
  <c r="L20" i="3"/>
  <c r="J20" i="3"/>
  <c r="M20" i="3" s="1"/>
  <c r="L19" i="3"/>
  <c r="J19" i="3"/>
  <c r="M19" i="3" s="1"/>
  <c r="L18" i="3"/>
  <c r="J18" i="3"/>
  <c r="M18" i="3" s="1"/>
  <c r="L17" i="3"/>
  <c r="J17" i="3"/>
  <c r="M17" i="3" s="1"/>
  <c r="F17" i="3"/>
  <c r="F18" i="3" s="1"/>
  <c r="F19" i="3" s="1"/>
  <c r="F20" i="3" s="1"/>
  <c r="F21" i="3" s="1"/>
  <c r="F22" i="3" s="1"/>
  <c r="F23" i="3" s="1"/>
  <c r="F24" i="3" s="1"/>
  <c r="F25" i="3" s="1"/>
  <c r="F26" i="3" s="1"/>
  <c r="F27" i="3" s="1"/>
  <c r="F28" i="3" s="1"/>
  <c r="F29" i="3" s="1"/>
  <c r="F30" i="3" s="1"/>
  <c r="F31" i="3" s="1"/>
  <c r="L16" i="3"/>
  <c r="L32" i="3" s="1"/>
  <c r="J16" i="3"/>
  <c r="F16" i="3"/>
  <c r="L15" i="3"/>
  <c r="J15" i="3"/>
  <c r="A3" i="3"/>
  <c r="A2" i="3"/>
  <c r="A1" i="3"/>
  <c r="D45" i="2"/>
  <c r="L45" i="2" s="1"/>
  <c r="D44" i="2"/>
  <c r="L44" i="2" s="1"/>
  <c r="Q42" i="2"/>
  <c r="P42" i="2"/>
  <c r="M41" i="2"/>
  <c r="L41" i="2"/>
  <c r="J41" i="2"/>
  <c r="L40" i="2"/>
  <c r="J40" i="2"/>
  <c r="M40" i="2" s="1"/>
  <c r="L39" i="2"/>
  <c r="J39" i="2"/>
  <c r="M39" i="2" s="1"/>
  <c r="L38" i="2"/>
  <c r="J38" i="2"/>
  <c r="M38" i="2" s="1"/>
  <c r="L37" i="2"/>
  <c r="M37" i="2" s="1"/>
  <c r="J37" i="2"/>
  <c r="L36" i="2"/>
  <c r="M36" i="2" s="1"/>
  <c r="J36" i="2"/>
  <c r="L35" i="2"/>
  <c r="J35" i="2"/>
  <c r="M35" i="2" s="1"/>
  <c r="M34" i="2"/>
  <c r="L34" i="2"/>
  <c r="J34" i="2"/>
  <c r="L32" i="2"/>
  <c r="J32" i="2"/>
  <c r="L31" i="2"/>
  <c r="J31" i="2"/>
  <c r="M31" i="2" s="1"/>
  <c r="L30" i="2"/>
  <c r="J30" i="2"/>
  <c r="M30" i="2" s="1"/>
  <c r="L29" i="2"/>
  <c r="J29" i="2"/>
  <c r="M29" i="2" s="1"/>
  <c r="L28" i="2"/>
  <c r="J28" i="2"/>
  <c r="L27" i="2"/>
  <c r="J27" i="2"/>
  <c r="M27" i="2" s="1"/>
  <c r="L26" i="2"/>
  <c r="J26" i="2"/>
  <c r="M26" i="2" s="1"/>
  <c r="L25" i="2"/>
  <c r="J25" i="2"/>
  <c r="M25" i="2" s="1"/>
  <c r="L24" i="2"/>
  <c r="J24" i="2"/>
  <c r="L23" i="2"/>
  <c r="J23" i="2"/>
  <c r="M23" i="2" s="1"/>
  <c r="L22" i="2"/>
  <c r="J22" i="2"/>
  <c r="M22" i="2" s="1"/>
  <c r="L21" i="2"/>
  <c r="J21" i="2"/>
  <c r="M21" i="2" s="1"/>
  <c r="L20" i="2"/>
  <c r="J20" i="2"/>
  <c r="L19" i="2"/>
  <c r="J19" i="2"/>
  <c r="M19" i="2" s="1"/>
  <c r="L18" i="2"/>
  <c r="J18" i="2"/>
  <c r="M18" i="2" s="1"/>
  <c r="L17" i="2"/>
  <c r="J17" i="2"/>
  <c r="M17" i="2" s="1"/>
  <c r="L16" i="2"/>
  <c r="J16" i="2"/>
  <c r="L15" i="2"/>
  <c r="J15" i="2"/>
  <c r="M15" i="2" s="1"/>
  <c r="F15" i="2"/>
  <c r="F16" i="2" s="1"/>
  <c r="F17" i="2" s="1"/>
  <c r="F18" i="2" s="1"/>
  <c r="F19" i="2" s="1"/>
  <c r="F20" i="2" s="1"/>
  <c r="F21" i="2" s="1"/>
  <c r="F22" i="2" s="1"/>
  <c r="F23" i="2" s="1"/>
  <c r="F24" i="2" s="1"/>
  <c r="F25" i="2" s="1"/>
  <c r="F26" i="2" s="1"/>
  <c r="F27" i="2" s="1"/>
  <c r="F28" i="2" s="1"/>
  <c r="F29" i="2" s="1"/>
  <c r="F30" i="2" s="1"/>
  <c r="F31" i="2" s="1"/>
  <c r="F32" i="2" s="1"/>
  <c r="F33" i="2" s="1"/>
  <c r="F34" i="2" s="1"/>
  <c r="F35" i="2" s="1"/>
  <c r="F36" i="2" s="1"/>
  <c r="F37" i="2" s="1"/>
  <c r="F38" i="2" s="1"/>
  <c r="F39" i="2" s="1"/>
  <c r="F40" i="2" s="1"/>
  <c r="F41" i="2" s="1"/>
  <c r="L14" i="2"/>
  <c r="J14" i="2"/>
  <c r="A3" i="2"/>
  <c r="A2" i="2"/>
  <c r="J34" i="3" l="1"/>
  <c r="M34" i="3" s="1"/>
  <c r="M43" i="4"/>
  <c r="J44" i="4" s="1"/>
  <c r="J32" i="3"/>
  <c r="M16" i="3"/>
  <c r="M15" i="3"/>
  <c r="M32" i="3" s="1"/>
  <c r="J35" i="3"/>
  <c r="M35" i="3" s="1"/>
  <c r="L42" i="2"/>
  <c r="M16" i="2"/>
  <c r="M20" i="2"/>
  <c r="M24" i="2"/>
  <c r="M28" i="2"/>
  <c r="M32" i="2"/>
  <c r="J42" i="2"/>
  <c r="J44" i="2"/>
  <c r="M44" i="2" s="1"/>
  <c r="J45" i="2"/>
  <c r="M45" i="2" s="1"/>
  <c r="M14" i="2"/>
  <c r="D47" i="4" l="1"/>
  <c r="M44" i="4"/>
  <c r="L44" i="4"/>
  <c r="D36" i="3"/>
  <c r="M33" i="3"/>
  <c r="L33" i="3"/>
  <c r="J33" i="3"/>
  <c r="M42" i="2"/>
  <c r="L43" i="2" s="1"/>
  <c r="D46" i="2" l="1"/>
  <c r="J43" i="2"/>
  <c r="M43"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Flor de María Alfaro</author>
  </authors>
  <commentList>
    <comment ref="A8" authorId="0" shapeId="0" xr:uid="{22EBFF53-F26C-4B32-A832-041C38E60C55}">
      <text>
        <r>
          <rPr>
            <sz val="11"/>
            <color indexed="81"/>
            <rFont val="Tahoma"/>
            <family val="2"/>
          </rPr>
          <t xml:space="preserve">Indique la visión, misión y políticas que orientan la acción institucional. Debe ser el marco de referencia para los planes de corto y mediano plazo y obedecer a procesos participativos y consolidados de planificación.
</t>
        </r>
      </text>
    </comment>
    <comment ref="A10" authorId="0" shapeId="0" xr:uid="{33E23454-B1ED-4525-82AE-9A22818E95D3}">
      <text>
        <r>
          <rPr>
            <sz val="11"/>
            <color indexed="81"/>
            <rFont val="Tahoma"/>
            <family val="2"/>
          </rPr>
          <t xml:space="preserve">Misión institucional: Declaración concisa sobre la razón de ser o el propósito último de la organización (qué somos, qué hacemos y para quién).
</t>
        </r>
      </text>
    </comment>
    <comment ref="A12" authorId="0" shapeId="0" xr:uid="{0385F9C0-5A9C-4B2D-9EA9-F1F968125D54}">
      <text>
        <r>
          <rPr>
            <sz val="11"/>
            <color indexed="81"/>
            <rFont val="Tahoma"/>
            <family val="2"/>
          </rPr>
          <t xml:space="preserve">Visión: Declaración que enuncia lo que la organización desea ser en el futuro.  
</t>
        </r>
      </text>
    </comment>
    <comment ref="A14" authorId="0" shapeId="0" xr:uid="{3F90DE90-353C-4E4C-A99D-F6841812946B}">
      <text>
        <r>
          <rPr>
            <sz val="11"/>
            <color indexed="81"/>
            <rFont val="Tahoma"/>
            <family val="2"/>
          </rPr>
          <t xml:space="preserve">Políticas institucionales: Lineamientos dictados por el jerarca superior, que orientan la acción institucional, acorde con el marco jurídico aplicable.
</t>
        </r>
      </text>
    </comment>
    <comment ref="B28" authorId="0" shapeId="0" xr:uid="{A59C48CA-0249-4794-A497-4420DB5E081A}">
      <text>
        <r>
          <rPr>
            <sz val="11"/>
            <color indexed="81"/>
            <rFont val="Tahoma"/>
            <family val="2"/>
          </rPr>
          <t xml:space="preserve">Nombre utilizado para </t>
        </r>
        <r>
          <rPr>
            <b/>
            <u/>
            <sz val="11"/>
            <color indexed="81"/>
            <rFont val="Tahoma"/>
            <family val="2"/>
          </rPr>
          <t>agrupar</t>
        </r>
        <r>
          <rPr>
            <sz val="11"/>
            <color indexed="81"/>
            <rFont val="Tahoma"/>
            <family val="2"/>
          </rPr>
          <t xml:space="preserve"> los proyectos, programas o acciones del Plan de Desarrollo Municipal.
Algunos municipalidades las denominan Ejes, grupos, Dimensiones, entre otros nombres.  Favor incluir la agrupación mayor utilizada.
Estas áreas son las que se utilizarán en las matrices por programa.
</t>
        </r>
        <r>
          <rPr>
            <b/>
            <sz val="11"/>
            <color indexed="81"/>
            <rFont val="Tahoma"/>
            <family val="2"/>
          </rPr>
          <t>Ejemplo:</t>
        </r>
        <r>
          <rPr>
            <sz val="11"/>
            <color indexed="81"/>
            <rFont val="Tahoma"/>
            <family val="2"/>
          </rPr>
          <t xml:space="preserve"> Política social local, Infraestructura, Equipamiento, Servicios, Ordenamiento territorial, Desarrollo Institucional, Medio Ambiente, Calidad de Vida, Ciudad Funcional, etc.</t>
        </r>
      </text>
    </comment>
    <comment ref="C28" authorId="0" shapeId="0" xr:uid="{6BEDE4E1-59D0-4EF8-A9B1-2C8708F59916}">
      <text>
        <r>
          <rPr>
            <b/>
            <sz val="8"/>
            <color indexed="81"/>
            <rFont val="Tahoma"/>
            <family val="2"/>
          </rPr>
          <t>PODRÍAN EXISTIR UNO O VARIOS OBJETIVOS ESTRATÉGICOS POR ÁEA.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Flor de María Alfaro</author>
  </authors>
  <commentList>
    <comment ref="A11" authorId="0" shapeId="0" xr:uid="{D98623A6-B924-43C2-AF0F-8AC1E2D1E116}">
      <text>
        <r>
          <rPr>
            <b/>
            <sz val="12"/>
            <color indexed="81"/>
            <rFont val="Tahoma"/>
            <family val="2"/>
          </rPr>
          <t xml:space="preserve">PLAN DE DESARROLLO MUNICIPAL: </t>
        </r>
        <r>
          <rPr>
            <sz val="12"/>
            <color indexed="81"/>
            <rFont val="Tahoma"/>
            <family val="2"/>
          </rPr>
          <t xml:space="preserve">PARA MUNICIPALIDADES Y CONCEJOS MUNICIPALES DE DISTRITO.
</t>
        </r>
        <r>
          <rPr>
            <b/>
            <sz val="12"/>
            <color indexed="81"/>
            <rFont val="Tahoma"/>
            <family val="2"/>
          </rPr>
          <t>PLAN ESTRATÉGICO O DE MEDIANO Y LARGO PLAZO:</t>
        </r>
        <r>
          <rPr>
            <sz val="12"/>
            <color indexed="81"/>
            <rFont val="Tahoma"/>
            <family val="2"/>
          </rPr>
          <t xml:space="preserve"> PARA FEDERACIONES, LIGAS, UNIONES Y OTRAS ENTIDADES DE CARÁCTER MUNICIPAL.
</t>
        </r>
      </text>
    </comment>
    <comment ref="D11" authorId="0" shapeId="0" xr:uid="{B07139C5-4CB4-4C20-94CF-C4445C2323CB}">
      <text>
        <r>
          <rPr>
            <b/>
            <sz val="12"/>
            <color indexed="81"/>
            <rFont val="Tahoma"/>
            <family val="2"/>
          </rPr>
          <t>Contraloría:</t>
        </r>
        <r>
          <rPr>
            <sz val="12"/>
            <color indexed="81"/>
            <rFont val="Tahoma"/>
            <family val="2"/>
          </rPr>
          <t xml:space="preserve">
</t>
        </r>
        <r>
          <rPr>
            <b/>
            <sz val="12"/>
            <color indexed="81"/>
            <rFont val="Tahoma"/>
            <family val="2"/>
          </rPr>
          <t xml:space="preserve">Objetivo de mejora: </t>
        </r>
        <r>
          <rPr>
            <sz val="12"/>
            <color indexed="81"/>
            <rFont val="Tahoma"/>
            <family val="2"/>
          </rPr>
          <t xml:space="preserve">Finalidad que el programa o subprograma establece para el ejercicio presupuestario con el propósito de </t>
        </r>
        <r>
          <rPr>
            <u/>
            <sz val="12"/>
            <color indexed="81"/>
            <rFont val="Tahoma"/>
            <family val="2"/>
          </rPr>
          <t>mejorar sus procesos de producción</t>
        </r>
        <r>
          <rPr>
            <sz val="12"/>
            <color indexed="81"/>
            <rFont val="Tahoma"/>
            <family val="2"/>
          </rPr>
          <t xml:space="preserve">, coadyuvando al cumplimiento de las áreas estratégicas establecidas en el Plan de Desarrollo Municipal, así como al logro de los objetivos y metas definidos en procura de </t>
        </r>
        <r>
          <rPr>
            <u/>
            <sz val="12"/>
            <color indexed="81"/>
            <rFont val="Tahoma"/>
            <family val="2"/>
          </rPr>
          <t>mejorar su gestión</t>
        </r>
        <r>
          <rPr>
            <sz val="12"/>
            <color indexed="81"/>
            <rFont val="Tahoma"/>
            <family val="2"/>
          </rPr>
          <t xml:space="preserve"> institucional.  Responde a las preguntas ¿qué? y ¿para qué?
El objetivo de mejora siempre debe mostrar con claridad qué es lo que se pretende mejorar. Se utilizan términos como: ampliar, incrementar, desarrollar, etc.
SE DEBEN REFLEJAR PARA CADA PROGRAMA, EN PRIMERA INSTANCIA LOS OBJETIVOS DE MEJORA; POSTERIORMENTE LOS OBJETIVOS OPERATIVOS.
</t>
        </r>
        <r>
          <rPr>
            <b/>
            <sz val="12"/>
            <color indexed="81"/>
            <rFont val="Tahoma"/>
            <family val="2"/>
          </rPr>
          <t xml:space="preserve">Objetivo operativo: </t>
        </r>
        <r>
          <rPr>
            <sz val="12"/>
            <color indexed="81"/>
            <rFont val="Tahoma"/>
            <family val="2"/>
          </rPr>
          <t xml:space="preserve">Finalidad que el programa o subprograma establece para el ejercicio presupuestario, con el propósito de cumplir con el </t>
        </r>
        <r>
          <rPr>
            <u/>
            <sz val="12"/>
            <color indexed="81"/>
            <rFont val="Tahoma"/>
            <family val="2"/>
          </rPr>
          <t>desarrollo normal de sus proceso de producción</t>
        </r>
        <r>
          <rPr>
            <sz val="12"/>
            <color indexed="81"/>
            <rFont val="Tahoma"/>
            <family val="2"/>
          </rPr>
          <t xml:space="preserve">, coadyuvando al cumplimiento de actividades. Responde a las preguntas ¿qué? y ¿para qué?
</t>
        </r>
      </text>
    </comment>
    <comment ref="E11" authorId="0" shapeId="0" xr:uid="{D5534C70-D41A-4B92-92EA-654CE52C310B}">
      <text>
        <r>
          <rPr>
            <b/>
            <sz val="12"/>
            <color indexed="81"/>
            <rFont val="Tahoma"/>
            <family val="2"/>
          </rPr>
          <t>Contraloría:</t>
        </r>
        <r>
          <rPr>
            <sz val="12"/>
            <color indexed="81"/>
            <rFont val="Tahoma"/>
            <family val="2"/>
          </rPr>
          <t xml:space="preserve">
</t>
        </r>
        <r>
          <rPr>
            <b/>
            <sz val="12"/>
            <color indexed="81"/>
            <rFont val="Tahoma"/>
            <family val="2"/>
          </rPr>
          <t xml:space="preserve">Meta: </t>
        </r>
        <r>
          <rPr>
            <sz val="12"/>
            <color indexed="81"/>
            <rFont val="Tahoma"/>
            <family val="2"/>
          </rPr>
          <t xml:space="preserve">Expresión concreta, cuantificable del </t>
        </r>
        <r>
          <rPr>
            <u/>
            <sz val="12"/>
            <color indexed="81"/>
            <rFont val="Tahoma"/>
            <family val="2"/>
          </rPr>
          <t>objetivo de mejora o específico</t>
        </r>
        <r>
          <rPr>
            <sz val="12"/>
            <color indexed="81"/>
            <rFont val="Tahoma"/>
            <family val="2"/>
          </rPr>
          <t xml:space="preserve"> previamente definido para el ejercicio presupuestario. Responde a las preguntas ¿Cómo?, ¿Cuánto? y ¿Cuándo?.</t>
        </r>
        <r>
          <rPr>
            <b/>
            <sz val="12"/>
            <color indexed="81"/>
            <rFont val="Tahoma"/>
            <family val="2"/>
          </rPr>
          <t xml:space="preserve">
NO SON ACTIVIDADES</t>
        </r>
        <r>
          <rPr>
            <sz val="12"/>
            <color indexed="81"/>
            <rFont val="Tahoma"/>
            <family val="2"/>
          </rPr>
          <t xml:space="preserve">
</t>
        </r>
      </text>
    </comment>
    <comment ref="H11" authorId="0" shapeId="0" xr:uid="{3A698B33-3422-4D0C-9989-776F2A4E3936}">
      <text>
        <r>
          <rPr>
            <b/>
            <sz val="12"/>
            <color indexed="81"/>
            <rFont val="Tahoma"/>
            <family val="2"/>
          </rPr>
          <t xml:space="preserve">INDICADOR: 
</t>
        </r>
        <r>
          <rPr>
            <sz val="12"/>
            <color indexed="81"/>
            <rFont val="Tahoma"/>
            <family val="2"/>
          </rPr>
          <t xml:space="preserve">Variable (cuantitativa o cualitativa) o relación entre variables que permite medir el grado de cumplimiento de la meta a evaluar y del respectivo objetivo.
</t>
        </r>
        <r>
          <rPr>
            <b/>
            <sz val="12"/>
            <color indexed="81"/>
            <rFont val="Tahoma"/>
            <family val="2"/>
          </rPr>
          <t>Ejemplo:</t>
        </r>
        <r>
          <rPr>
            <sz val="12"/>
            <color indexed="81"/>
            <rFont val="Tahoma"/>
            <family val="2"/>
          </rPr>
          <t xml:space="preserve">  </t>
        </r>
        <r>
          <rPr>
            <b/>
            <sz val="12"/>
            <color indexed="81"/>
            <rFont val="Tahoma"/>
            <family val="2"/>
          </rPr>
          <t>Meta:</t>
        </r>
        <r>
          <rPr>
            <sz val="12"/>
            <color indexed="81"/>
            <rFont val="Tahoma"/>
            <family val="2"/>
          </rPr>
          <t xml:space="preserve"> Recolectar 1200 toneladas de basura por año en el distrito de Lulek durante el periodo 2006.</t>
        </r>
        <r>
          <rPr>
            <b/>
            <sz val="12"/>
            <color indexed="81"/>
            <rFont val="Tahoma"/>
            <family val="2"/>
          </rPr>
          <t xml:space="preserve"> Indicador:</t>
        </r>
        <r>
          <rPr>
            <sz val="12"/>
            <color indexed="81"/>
            <rFont val="Tahoma"/>
            <family val="2"/>
          </rPr>
          <t xml:space="preserve"> Número de toneladas de basura recolectadas.
El resultado del indicador siempre debe ser igual a la unidad de medida de la meta.</t>
        </r>
      </text>
    </comment>
    <comment ref="N11" authorId="0" shapeId="0" xr:uid="{AF28BE17-9ECE-4803-A69C-4223926F9C7F}">
      <text>
        <r>
          <rPr>
            <b/>
            <sz val="10"/>
            <color indexed="81"/>
            <rFont val="Tahoma"/>
            <family val="2"/>
          </rPr>
          <t xml:space="preserve">Contraloría:
</t>
        </r>
        <r>
          <rPr>
            <sz val="10"/>
            <color indexed="81"/>
            <rFont val="Tahoma"/>
            <family val="2"/>
          </rPr>
          <t>Funcionario responsable del cumplimiento de la meta formulada.</t>
        </r>
      </text>
    </comment>
    <comment ref="O11" authorId="0" shapeId="0" xr:uid="{45BFC361-A54A-45BB-9FD7-C06FAC8D6EB3}">
      <text>
        <r>
          <rPr>
            <sz val="11"/>
            <color indexed="81"/>
            <rFont val="Tahoma"/>
            <family val="2"/>
          </rPr>
          <t xml:space="preserve">01 Administración General; 
02 Auditoría Interna;
03 Administración de Inversiones Propias; 
04 Registro de deuda, fondos y aportes.
</t>
        </r>
      </text>
    </comment>
    <comment ref="I12" authorId="0" shapeId="0" xr:uid="{EEE6EC42-05D1-45C3-85BD-78C675E07CAD}">
      <text>
        <r>
          <rPr>
            <b/>
            <sz val="12"/>
            <color indexed="81"/>
            <rFont val="Tahoma"/>
            <family val="2"/>
          </rPr>
          <t>Contraloría:</t>
        </r>
        <r>
          <rPr>
            <sz val="12"/>
            <color indexed="81"/>
            <rFont val="Tahoma"/>
            <family val="2"/>
          </rPr>
          <t xml:space="preserve">
Unidad de medida de la meta (producción)  que se pretende alcanzar en el I semestre
Ejemplo: Si la meta indica recuperar un 40% del pendiente de cobro al 31/12/04, en  la casilla del I semestre podrían programar  un 20% y en la del segundo semestre el restante 20%, según lo propuesto por ese Municipio.</t>
        </r>
      </text>
    </comment>
    <comment ref="J12" authorId="0" shapeId="0" xr:uid="{57FA4C51-DDD4-4F16-B02F-44B0C46D4E30}">
      <text>
        <r>
          <rPr>
            <sz val="10"/>
            <color indexed="81"/>
            <rFont val="Tahoma"/>
            <family val="2"/>
          </rPr>
          <t>Columna con fórmula que muestra el porcentaje de la unidad de medida que se programa atender en el I semestre. NO SE DEBE ALTERAR.</t>
        </r>
      </text>
    </comment>
    <comment ref="K12" authorId="0" shapeId="0" xr:uid="{5D998BF7-8E38-4713-97BE-120FAFE9C615}">
      <text>
        <r>
          <rPr>
            <b/>
            <sz val="11"/>
            <color indexed="81"/>
            <rFont val="Tahoma"/>
            <family val="2"/>
          </rPr>
          <t>Contraloría:</t>
        </r>
        <r>
          <rPr>
            <sz val="11"/>
            <color indexed="81"/>
            <rFont val="Tahoma"/>
            <family val="2"/>
          </rPr>
          <t xml:space="preserve">
Unidad de medida de la meta (producción) que se pretende alcanzar en el II semestre
Ejemplo: Si la meta indica recuperar un 40% del pendiente de cobro al 31/12/04, en  la casilla del I semestre podrían programar  un 20% y en la del segundo semestre el restante 20%, según lo propuesto por ese Municipio.</t>
        </r>
      </text>
    </comment>
    <comment ref="L12" authorId="0" shapeId="0" xr:uid="{2754A0DE-A912-4EFF-B729-FD107BCBB341}">
      <text>
        <r>
          <rPr>
            <sz val="10"/>
            <color indexed="81"/>
            <rFont val="Tahoma"/>
            <family val="2"/>
          </rPr>
          <t>Columna con fórmula que muestra el porcentaje de la unidad de medida que se programa atender en el II semestre. NO SE DEBE ALTERAR.</t>
        </r>
      </text>
    </comment>
    <comment ref="M12" authorId="0" shapeId="0" xr:uid="{39183628-754A-4DE6-B0C6-BE3EE65F59EF}">
      <text>
        <r>
          <rPr>
            <sz val="10"/>
            <color indexed="81"/>
            <rFont val="Tahoma"/>
            <family val="2"/>
          </rPr>
          <t>CORRESPONDE AL NÚMERO DE METAS FORMULADAS. ESTA COLUMNA REFLEJA SIEMPRE EL 100% DE LO PROGRAMADO.  NO SE DEBE ALTERAR PUES CONTIENE FÓRMULAS.</t>
        </r>
      </text>
    </comment>
    <comment ref="A13" authorId="0" shapeId="0" xr:uid="{CA4205D1-BC60-4E55-A7E9-74510FEA020E}">
      <text>
        <r>
          <rPr>
            <b/>
            <sz val="12"/>
            <color indexed="81"/>
            <rFont val="Tahoma"/>
            <family val="2"/>
          </rPr>
          <t xml:space="preserve">Area estratégica: </t>
        </r>
        <r>
          <rPr>
            <sz val="12"/>
            <color indexed="81"/>
            <rFont val="Tahoma"/>
            <family val="2"/>
          </rPr>
          <t>Nombre utlizado para agrupar los programas, proyectos o acciones del Plan de Desarrollo Municipal. 
Ejemplo: Gestión integral municipal, Servicios, Infraestructura vial,  Desarrollo Urbano, etc. 
Primero deben digitarse en la hoja "Marco General"</t>
        </r>
      </text>
    </comment>
    <comment ref="E13" authorId="0" shapeId="0" xr:uid="{0BED0CFC-9D86-43D5-8FAE-6D907040AF2B}">
      <text>
        <r>
          <rPr>
            <sz val="12"/>
            <color indexed="81"/>
            <rFont val="Tahoma"/>
            <family val="2"/>
          </rPr>
          <t xml:space="preserve">Escoga </t>
        </r>
        <r>
          <rPr>
            <b/>
            <sz val="12"/>
            <color indexed="81"/>
            <rFont val="Tahoma"/>
            <family val="2"/>
          </rPr>
          <t>1 Mejora</t>
        </r>
        <r>
          <rPr>
            <sz val="12"/>
            <color indexed="81"/>
            <rFont val="Tahoma"/>
            <family val="2"/>
          </rPr>
          <t xml:space="preserve"> (si la meta responde a un objetivo de mejora) o </t>
        </r>
        <r>
          <rPr>
            <b/>
            <sz val="12"/>
            <color indexed="81"/>
            <rFont val="Tahoma"/>
            <family val="2"/>
          </rPr>
          <t>2 Operativo</t>
        </r>
        <r>
          <rPr>
            <sz val="12"/>
            <color indexed="81"/>
            <rFont val="Tahoma"/>
            <family val="2"/>
          </rPr>
          <t xml:space="preserve"> (si la meta responde a un objetivo operativo)</t>
        </r>
      </text>
    </comment>
    <comment ref="F13" authorId="0" shapeId="0" xr:uid="{7A3D8E25-BC4D-4609-B53A-C95DE57B109E}">
      <text>
        <r>
          <rPr>
            <b/>
            <sz val="8"/>
            <color indexed="81"/>
            <rFont val="Tahoma"/>
            <family val="2"/>
          </rPr>
          <t>NUMERE LAS METAS PARA SER IDENTIFICADAS</t>
        </r>
      </text>
    </comment>
    <comment ref="G13" authorId="0" shapeId="0" xr:uid="{7969D535-F1C3-46D4-8FE1-78D3201DEBC2}">
      <text>
        <r>
          <rPr>
            <b/>
            <sz val="8"/>
            <color indexed="81"/>
            <rFont val="Tahoma"/>
            <family val="2"/>
          </rPr>
          <t xml:space="preserve">Descripción de la meta
</t>
        </r>
      </text>
    </comment>
    <comment ref="J43" authorId="0" shapeId="0" xr:uid="{C26E21F8-7423-46C8-BAAB-880814D8E9B8}">
      <text>
        <r>
          <rPr>
            <b/>
            <sz val="8"/>
            <color indexed="81"/>
            <rFont val="Tahoma"/>
            <family val="2"/>
          </rPr>
          <t>PORCENTAJES DE LAS METAS DEL PROGRAMA QUE SE PROGRAMAN ALCANZAR EN EL I SEMESTRE.</t>
        </r>
      </text>
    </comment>
    <comment ref="L43" authorId="0" shapeId="0" xr:uid="{C8CB183C-EB89-44C0-9195-F8E96C703279}">
      <text>
        <r>
          <rPr>
            <b/>
            <sz val="8"/>
            <color indexed="81"/>
            <rFont val="Tahoma"/>
            <family val="2"/>
          </rPr>
          <t>PORCENTAJES DE LAS METAS DEL PROGRAMA QUE SE PROGRAMAN ALCANZAR EN EL II SEMESTRE.</t>
        </r>
      </text>
    </comment>
    <comment ref="J44" authorId="0" shapeId="0" xr:uid="{2FC59CE0-9F41-4943-978D-52A4315BFBF2}">
      <text>
        <r>
          <rPr>
            <b/>
            <sz val="8"/>
            <color indexed="81"/>
            <rFont val="Tahoma"/>
            <family val="2"/>
          </rPr>
          <t>% DE LAS METAS DE LOS OBJETIVOS DE MEJORA QUE SE PROGRAMAN REALIZAR EN EL I SEMESTRE.</t>
        </r>
      </text>
    </comment>
    <comment ref="L44" authorId="0" shapeId="0" xr:uid="{95F53B39-8F8C-4381-9A3B-78B483A81707}">
      <text>
        <r>
          <rPr>
            <b/>
            <sz val="8"/>
            <color indexed="81"/>
            <rFont val="Tahoma"/>
            <family val="2"/>
          </rPr>
          <t>% DE LAS METAS DE LOS OBJETIVOS DE MEJORA QUE SE PROGRAMAN REALIZAR EN EL II SEMESTRE.</t>
        </r>
      </text>
    </comment>
    <comment ref="J45" authorId="0" shapeId="0" xr:uid="{2071F8C7-8952-4557-8C08-BC72ADA4AB67}">
      <text>
        <r>
          <rPr>
            <b/>
            <sz val="8"/>
            <color indexed="81"/>
            <rFont val="Tahoma"/>
            <family val="2"/>
          </rPr>
          <t>% DE LAS METAS DE LOS OBJETIVOS OPERATIVOS QUE SE PROGRAMAN REALIZAR EN EL I SEMESTRE.</t>
        </r>
      </text>
    </comment>
    <comment ref="L45" authorId="0" shapeId="0" xr:uid="{C68BA618-A7C6-4B24-AC2C-EC93DA51287D}">
      <text>
        <r>
          <rPr>
            <b/>
            <sz val="8"/>
            <color indexed="81"/>
            <rFont val="Tahoma"/>
            <family val="2"/>
          </rPr>
          <t>% DE LAS METAS DE LOS OBJETIVOS OPERATIVOS QUE SE PROGRAMAN REALIZAR EN EL II SEMESTRE.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Flor de María Alfaro</author>
  </authors>
  <commentList>
    <comment ref="A12" authorId="0" shapeId="0" xr:uid="{3B872838-8A5B-45DE-A5B9-C91FC3F260BE}">
      <text>
        <r>
          <rPr>
            <b/>
            <sz val="12"/>
            <color indexed="81"/>
            <rFont val="Tahoma"/>
            <family val="2"/>
          </rPr>
          <t xml:space="preserve">PLAN DE DESARROLLO MUNICIPAL: </t>
        </r>
        <r>
          <rPr>
            <sz val="12"/>
            <color indexed="81"/>
            <rFont val="Tahoma"/>
            <family val="2"/>
          </rPr>
          <t xml:space="preserve">PARA MUNICIPALIDADES Y CONCEJOS MUNICIPALES DE DISTRITO.
</t>
        </r>
        <r>
          <rPr>
            <b/>
            <sz val="12"/>
            <color indexed="81"/>
            <rFont val="Tahoma"/>
            <family val="2"/>
          </rPr>
          <t>PLAN ESTRATÉGICO O DE MEDIANO Y LARGO PLAZO:</t>
        </r>
        <r>
          <rPr>
            <sz val="12"/>
            <color indexed="81"/>
            <rFont val="Tahoma"/>
            <family val="2"/>
          </rPr>
          <t xml:space="preserve"> PARA FEDERACIONES, LIGAS, UNIONES Y OTRAS ENTIDADES DE CARÁCTER MUNICIPAL.
</t>
        </r>
      </text>
    </comment>
    <comment ref="D12" authorId="0" shapeId="0" xr:uid="{6E59C48B-A2A5-4436-AC5E-D0FC6D00F123}">
      <text>
        <r>
          <rPr>
            <b/>
            <sz val="12"/>
            <color indexed="81"/>
            <rFont val="Tahoma"/>
            <family val="2"/>
          </rPr>
          <t>Contraloría:</t>
        </r>
        <r>
          <rPr>
            <sz val="12"/>
            <color indexed="81"/>
            <rFont val="Tahoma"/>
            <family val="2"/>
          </rPr>
          <t xml:space="preserve">
</t>
        </r>
        <r>
          <rPr>
            <b/>
            <sz val="12"/>
            <color indexed="81"/>
            <rFont val="Tahoma"/>
            <family val="2"/>
          </rPr>
          <t xml:space="preserve">Objetivo de mejora: </t>
        </r>
        <r>
          <rPr>
            <sz val="12"/>
            <color indexed="81"/>
            <rFont val="Tahoma"/>
            <family val="2"/>
          </rPr>
          <t xml:space="preserve">Finalidad que el programa o subprograma establece para el ejercicio presupuestario con el propósito de </t>
        </r>
        <r>
          <rPr>
            <u/>
            <sz val="12"/>
            <color indexed="81"/>
            <rFont val="Tahoma"/>
            <family val="2"/>
          </rPr>
          <t>mejorar sus procesos de producción</t>
        </r>
        <r>
          <rPr>
            <sz val="12"/>
            <color indexed="81"/>
            <rFont val="Tahoma"/>
            <family val="2"/>
          </rPr>
          <t xml:space="preserve">, coadyuvando al cumplimiento de las áreas estratégicas establecidas en el Plan de Desarrollo Municipal, así como al logro de los objetivos y metas definidos en procura de </t>
        </r>
        <r>
          <rPr>
            <u/>
            <sz val="12"/>
            <color indexed="81"/>
            <rFont val="Tahoma"/>
            <family val="2"/>
          </rPr>
          <t>mejorar su gestión</t>
        </r>
        <r>
          <rPr>
            <sz val="12"/>
            <color indexed="81"/>
            <rFont val="Tahoma"/>
            <family val="2"/>
          </rPr>
          <t xml:space="preserve"> institucional.  Responde a las pregundas ¿qué? y ¿para qué?
El objetivo de mejora siempre debe mostrar con claridad qué es lo que se pretende mejorar. Se utilizan términos como: ampliar, incrementar, desarrollar, etc.
SE DEBEN REFLEJAR PARA CADA PROGRAMA, EN PRIMERA INSTANCIA LOS OBJETIVOS DE MEJORA; POSTERIORMENTE LOS OBJETIVOS OPERATIVOS.
</t>
        </r>
        <r>
          <rPr>
            <b/>
            <sz val="12"/>
            <color indexed="81"/>
            <rFont val="Tahoma"/>
            <family val="2"/>
          </rPr>
          <t xml:space="preserve">Objetivo operativo: </t>
        </r>
        <r>
          <rPr>
            <sz val="12"/>
            <color indexed="81"/>
            <rFont val="Tahoma"/>
            <family val="2"/>
          </rPr>
          <t xml:space="preserve">Finalidad que el programa o subprograma establece para el ejercicio presupuestario, con el propósito de cumplir con el </t>
        </r>
        <r>
          <rPr>
            <u/>
            <sz val="12"/>
            <color indexed="81"/>
            <rFont val="Tahoma"/>
            <family val="2"/>
          </rPr>
          <t>desarrollo normal de sus proceso de producción</t>
        </r>
        <r>
          <rPr>
            <sz val="12"/>
            <color indexed="81"/>
            <rFont val="Tahoma"/>
            <family val="2"/>
          </rPr>
          <t xml:space="preserve">, coadyuvando al cumplimiento de actividades. Responde a las pregundas ¿qué? y ¿para qué?
</t>
        </r>
      </text>
    </comment>
    <comment ref="E12" authorId="0" shapeId="0" xr:uid="{DDA0D55D-6839-4D99-BB3E-DAC7BCB9B925}">
      <text>
        <r>
          <rPr>
            <b/>
            <sz val="12"/>
            <color indexed="81"/>
            <rFont val="Tahoma"/>
            <family val="2"/>
          </rPr>
          <t>Contraloría:</t>
        </r>
        <r>
          <rPr>
            <sz val="12"/>
            <color indexed="81"/>
            <rFont val="Tahoma"/>
            <family val="2"/>
          </rPr>
          <t xml:space="preserve">
</t>
        </r>
        <r>
          <rPr>
            <b/>
            <sz val="12"/>
            <color indexed="81"/>
            <rFont val="Tahoma"/>
            <family val="2"/>
          </rPr>
          <t xml:space="preserve">Meta: </t>
        </r>
        <r>
          <rPr>
            <sz val="12"/>
            <color indexed="81"/>
            <rFont val="Tahoma"/>
            <family val="2"/>
          </rPr>
          <t xml:space="preserve">Expresión concreta, cuantificable del </t>
        </r>
        <r>
          <rPr>
            <u/>
            <sz val="12"/>
            <color indexed="81"/>
            <rFont val="Tahoma"/>
            <family val="2"/>
          </rPr>
          <t>objetivo de mejora o específico</t>
        </r>
        <r>
          <rPr>
            <sz val="12"/>
            <color indexed="81"/>
            <rFont val="Tahoma"/>
            <family val="2"/>
          </rPr>
          <t xml:space="preserve"> previamente definido para el ejercicio presupuestario. Responde a las preguntas ¿Cómo?, ¿Cuánto? y ¿Cuándo?.</t>
        </r>
        <r>
          <rPr>
            <b/>
            <sz val="12"/>
            <color indexed="81"/>
            <rFont val="Tahoma"/>
            <family val="2"/>
          </rPr>
          <t xml:space="preserve">
NO SON ACTIVIDADES</t>
        </r>
        <r>
          <rPr>
            <sz val="12"/>
            <color indexed="81"/>
            <rFont val="Tahoma"/>
            <family val="2"/>
          </rPr>
          <t xml:space="preserve">
</t>
        </r>
      </text>
    </comment>
    <comment ref="H12" authorId="0" shapeId="0" xr:uid="{1C8D08BB-0844-4D99-AE88-737A5B3204FE}">
      <text>
        <r>
          <rPr>
            <b/>
            <sz val="12"/>
            <color indexed="81"/>
            <rFont val="Tahoma"/>
            <family val="2"/>
          </rPr>
          <t xml:space="preserve">INDICADOR: 
</t>
        </r>
        <r>
          <rPr>
            <sz val="12"/>
            <color indexed="81"/>
            <rFont val="Tahoma"/>
            <family val="2"/>
          </rPr>
          <t xml:space="preserve">Variable (cuantitativa o cualitativa) o relación entre variables que permite medir el grado de cumplimiento de la meta a evaluar y del respectivo objetivo.
</t>
        </r>
        <r>
          <rPr>
            <b/>
            <sz val="12"/>
            <color indexed="81"/>
            <rFont val="Tahoma"/>
            <family val="2"/>
          </rPr>
          <t>Ejemplo:</t>
        </r>
        <r>
          <rPr>
            <sz val="12"/>
            <color indexed="81"/>
            <rFont val="Tahoma"/>
            <family val="2"/>
          </rPr>
          <t xml:space="preserve">  </t>
        </r>
        <r>
          <rPr>
            <b/>
            <sz val="12"/>
            <color indexed="81"/>
            <rFont val="Tahoma"/>
            <family val="2"/>
          </rPr>
          <t>Meta:</t>
        </r>
        <r>
          <rPr>
            <sz val="12"/>
            <color indexed="81"/>
            <rFont val="Tahoma"/>
            <family val="2"/>
          </rPr>
          <t xml:space="preserve"> Recolectar 1200 toneladas de basura por año en el distrito de Lulek durante el periodo 2006.</t>
        </r>
        <r>
          <rPr>
            <b/>
            <sz val="12"/>
            <color indexed="81"/>
            <rFont val="Tahoma"/>
            <family val="2"/>
          </rPr>
          <t xml:space="preserve"> Indicador:</t>
        </r>
        <r>
          <rPr>
            <sz val="12"/>
            <color indexed="81"/>
            <rFont val="Tahoma"/>
            <family val="2"/>
          </rPr>
          <t xml:space="preserve"> Número de toneladas de basura recolectadas.
El resultado del indicador siempre debe ser igual a la unidad de medida de la meta.</t>
        </r>
      </text>
    </comment>
    <comment ref="N12" authorId="0" shapeId="0" xr:uid="{1A4C6A67-7A18-405B-90B1-7CBD530245CA}">
      <text>
        <r>
          <rPr>
            <b/>
            <sz val="10"/>
            <color indexed="81"/>
            <rFont val="Tahoma"/>
            <family val="2"/>
          </rPr>
          <t xml:space="preserve">Contraloría:
</t>
        </r>
        <r>
          <rPr>
            <sz val="10"/>
            <color indexed="81"/>
            <rFont val="Tahoma"/>
            <family val="2"/>
          </rPr>
          <t>Funcionario responsable del cumplimiento de la meta formulada.</t>
        </r>
      </text>
    </comment>
    <comment ref="I13" authorId="0" shapeId="0" xr:uid="{4CC46AF8-9CBB-4B4F-A84A-03C6CDC3A56D}">
      <text>
        <r>
          <rPr>
            <b/>
            <sz val="12"/>
            <color indexed="81"/>
            <rFont val="Tahoma"/>
            <family val="2"/>
          </rPr>
          <t>Contraloría:</t>
        </r>
        <r>
          <rPr>
            <sz val="12"/>
            <color indexed="81"/>
            <rFont val="Tahoma"/>
            <family val="2"/>
          </rPr>
          <t xml:space="preserve">
Unidad de medida de la meta (producción)  que se pretende alcanzar en el I semestre
Ejemplo: Si la meta indica recuperar un 40% del pendiente de cobro al 31/12/04, en  la casilla del I semestre podrían programar  un 20% y en la del segundo semestre el restante 20%, según lo propuesto por ese Municipio.</t>
        </r>
      </text>
    </comment>
    <comment ref="J13" authorId="0" shapeId="0" xr:uid="{8C808A92-BB92-458D-A75C-3866069ACF96}">
      <text>
        <r>
          <rPr>
            <sz val="10"/>
            <color indexed="81"/>
            <rFont val="Tahoma"/>
            <family val="2"/>
          </rPr>
          <t>Columna con fórmula que muestra el porcentaje de la unidad de medida que se programa atender en el I semestre. NO SE DEBE ALTERAR.</t>
        </r>
      </text>
    </comment>
    <comment ref="K13" authorId="0" shapeId="0" xr:uid="{13E3E912-E0DB-47F3-80CB-B9636035077D}">
      <text>
        <r>
          <rPr>
            <b/>
            <sz val="11"/>
            <color indexed="81"/>
            <rFont val="Tahoma"/>
            <family val="2"/>
          </rPr>
          <t>Contraloría:</t>
        </r>
        <r>
          <rPr>
            <sz val="11"/>
            <color indexed="81"/>
            <rFont val="Tahoma"/>
            <family val="2"/>
          </rPr>
          <t xml:space="preserve">
Unidad de medida de la meta (producción) que se pretende alcanzar en el II semestre
Ejemplo: Si la meta indica recuperar un 40% del pendiente de cobro al 31/12/04, en  la casilla del I semestre podrían programar  un 20% y en la del segundo semestre el restante 20%, según lo propuesto por ese Municipio.</t>
        </r>
      </text>
    </comment>
    <comment ref="L13" authorId="0" shapeId="0" xr:uid="{FCFFC248-BE6A-4ECA-B094-832686F5D396}">
      <text>
        <r>
          <rPr>
            <sz val="10"/>
            <color indexed="81"/>
            <rFont val="Tahoma"/>
            <family val="2"/>
          </rPr>
          <t>Columna con fórmula que muestra el porcentaje de la unidad de medida que se programa atender en el II semestre. NO SE DEBE ALTERAR.</t>
        </r>
      </text>
    </comment>
    <comment ref="M13" authorId="0" shapeId="0" xr:uid="{2E7EFCCF-407B-406D-AF10-BC8656697E44}">
      <text>
        <r>
          <rPr>
            <sz val="10"/>
            <color indexed="81"/>
            <rFont val="Tahoma"/>
            <family val="2"/>
          </rPr>
          <t>CORRESPONDE AL NÚMERO DE METAS FORMULADAS. ESTA COLUMNA REFLEJA SIEMPRE EL 100% DE LO PROGRAMADO.  NO SE DEBE ALTERAR PUES CONTIENE FÓRMULAS.</t>
        </r>
      </text>
    </comment>
    <comment ref="P13" authorId="0" shapeId="0" xr:uid="{BAF98BA5-C5ED-406B-92C2-D3FF95A2C84D}">
      <text>
        <r>
          <rPr>
            <b/>
            <sz val="8"/>
            <color indexed="81"/>
            <rFont val="Tahoma"/>
            <family val="2"/>
          </rPr>
          <t xml:space="preserve">ESTA COLUMNA ES NUEVA, SOLO SE LLENA PARA LAS METAS RELACIONADAS CON LOS SERVICIOS 09: EDUCATIVOS, CULTURALES Y DEPORTIVOS Y EL SERVICIO 31: APORTES EN ESPECIE PARA PROGRAMAS Y PROYECTOS.  ESCOGER OPCIONES DE LA LISTA DESPLEGABLE.  VER GUÍA PARA ELABORAR EL POA (WORD)
</t>
        </r>
      </text>
    </comment>
    <comment ref="A14" authorId="0" shapeId="0" xr:uid="{2A237120-FDC7-4487-9B73-6072459E0940}">
      <text>
        <r>
          <rPr>
            <b/>
            <sz val="12"/>
            <color indexed="81"/>
            <rFont val="Tahoma"/>
            <family val="2"/>
          </rPr>
          <t xml:space="preserve">Area estratégica: </t>
        </r>
        <r>
          <rPr>
            <sz val="12"/>
            <color indexed="81"/>
            <rFont val="Tahoma"/>
            <family val="2"/>
          </rPr>
          <t>Nombre utlizado para agrupar los programas, proyectos o acciones del Plan de Desarrollo Municipal. 
Ejemplo: Gestión integral municipal, Servicios, Infraestructura vial,  Desarrollo Urbano, etc. 
Primero deben digitarse en la hoja "Marco General"</t>
        </r>
      </text>
    </comment>
    <comment ref="E14" authorId="0" shapeId="0" xr:uid="{3BDB46D2-0CC7-45DC-8F1B-746F12364728}">
      <text>
        <r>
          <rPr>
            <sz val="12"/>
            <color indexed="81"/>
            <rFont val="Tahoma"/>
            <family val="2"/>
          </rPr>
          <t xml:space="preserve">Escoga </t>
        </r>
        <r>
          <rPr>
            <b/>
            <sz val="12"/>
            <color indexed="81"/>
            <rFont val="Tahoma"/>
            <family val="2"/>
          </rPr>
          <t>1 Mejora</t>
        </r>
        <r>
          <rPr>
            <sz val="12"/>
            <color indexed="81"/>
            <rFont val="Tahoma"/>
            <family val="2"/>
          </rPr>
          <t xml:space="preserve"> (si la meta responde a un objetivo de mejora) o </t>
        </r>
        <r>
          <rPr>
            <b/>
            <sz val="12"/>
            <color indexed="81"/>
            <rFont val="Tahoma"/>
            <family val="2"/>
          </rPr>
          <t>2 Operativo</t>
        </r>
        <r>
          <rPr>
            <sz val="12"/>
            <color indexed="81"/>
            <rFont val="Tahoma"/>
            <family val="2"/>
          </rPr>
          <t xml:space="preserve"> (si la meta responde a un objetivo operativo)</t>
        </r>
      </text>
    </comment>
    <comment ref="F14" authorId="0" shapeId="0" xr:uid="{4DDE82E4-7950-47E8-A76A-0BCB3DE3733B}">
      <text>
        <r>
          <rPr>
            <b/>
            <sz val="8"/>
            <color indexed="81"/>
            <rFont val="Tahoma"/>
            <family val="2"/>
          </rPr>
          <t>NUMERE LA META PARA SER IDENTIFICADA</t>
        </r>
      </text>
    </comment>
    <comment ref="G14" authorId="0" shapeId="0" xr:uid="{7C55372C-7688-4BEB-8036-D3E7140CF0CF}">
      <text>
        <r>
          <rPr>
            <b/>
            <sz val="8"/>
            <color indexed="81"/>
            <rFont val="Tahoma"/>
            <family val="2"/>
          </rPr>
          <t xml:space="preserve">Descripción de la meta
</t>
        </r>
      </text>
    </comment>
    <comment ref="J33" authorId="0" shapeId="0" xr:uid="{8CB49A77-C02E-49D9-8256-D543AE7C8453}">
      <text>
        <r>
          <rPr>
            <b/>
            <sz val="8"/>
            <color indexed="81"/>
            <rFont val="Tahoma"/>
            <family val="2"/>
          </rPr>
          <t>PORCENTAJES DE LAS METAS DEL PROGRAMA QUE SE PROGRAMAN ALCANZAR EN EL I SEMESTRE.</t>
        </r>
      </text>
    </comment>
    <comment ref="L33" authorId="0" shapeId="0" xr:uid="{B14285E9-D185-4D2F-9608-BF3E7A21C206}">
      <text>
        <r>
          <rPr>
            <b/>
            <sz val="8"/>
            <color indexed="81"/>
            <rFont val="Tahoma"/>
            <family val="2"/>
          </rPr>
          <t>PORCENTAJES DE LAS METAS DEL PROGRAMA QUE SE PROGRAMAN ALCANZAR EN EL II SEMESTRE.</t>
        </r>
      </text>
    </comment>
    <comment ref="J34" authorId="0" shapeId="0" xr:uid="{C7B3E817-9972-4BEF-89A4-9124615AE82A}">
      <text>
        <r>
          <rPr>
            <b/>
            <sz val="8"/>
            <color indexed="81"/>
            <rFont val="Tahoma"/>
            <family val="2"/>
          </rPr>
          <t>% DE LAS METAS DE LOS OBJETIVOS DE MEJORA QUE SE PROGRAMAN REALIZAR EN EL I SEMESTRE.</t>
        </r>
      </text>
    </comment>
    <comment ref="L34" authorId="0" shapeId="0" xr:uid="{4167C970-163B-4851-BCD2-B8E96E3BFB96}">
      <text>
        <r>
          <rPr>
            <b/>
            <sz val="8"/>
            <color indexed="81"/>
            <rFont val="Tahoma"/>
            <family val="2"/>
          </rPr>
          <t>% DE LAS METAS DE LOS OBJETIVOS DE MEJORA QUE SE PROGRAMAN REALIZAR EN EL II SEMESTRE.</t>
        </r>
      </text>
    </comment>
    <comment ref="J35" authorId="0" shapeId="0" xr:uid="{07EB4BF9-378A-4742-BE21-0B0BDB6C8002}">
      <text>
        <r>
          <rPr>
            <b/>
            <sz val="8"/>
            <color indexed="81"/>
            <rFont val="Tahoma"/>
            <family val="2"/>
          </rPr>
          <t>% DE LAS METAS DE LOS OBJETIVOS OPERATIVOS QUE SE PROGRAMAN REALIZAR EN EL I SEMESTRE.</t>
        </r>
      </text>
    </comment>
    <comment ref="L35" authorId="0" shapeId="0" xr:uid="{52AB8138-EBD4-4493-A27C-B2529C2B4AD5}">
      <text>
        <r>
          <rPr>
            <b/>
            <sz val="8"/>
            <color indexed="81"/>
            <rFont val="Tahoma"/>
            <family val="2"/>
          </rPr>
          <t>% DE LAS METAS DE LOS OBJETIVOS OPERATIVOS QUE SE PROGRAMAN REALIZAR EN EL II SEMESTRE.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Flor de María Alfaro</author>
    <author>Luís Roberto Sánchez Salazar</author>
  </authors>
  <commentList>
    <comment ref="A12" authorId="0" shapeId="0" xr:uid="{B70064B0-3086-4577-BE6D-7F6CBCBF128A}">
      <text>
        <r>
          <rPr>
            <b/>
            <sz val="12"/>
            <color indexed="81"/>
            <rFont val="Tahoma"/>
            <family val="2"/>
          </rPr>
          <t xml:space="preserve">PLAN DE DESARROLLO MUNICIPAL: </t>
        </r>
        <r>
          <rPr>
            <sz val="12"/>
            <color indexed="81"/>
            <rFont val="Tahoma"/>
            <family val="2"/>
          </rPr>
          <t xml:space="preserve">PARA MUNICIPALIDADES Y CONCEJOS MUNICIPALES DE DISTRITO.
</t>
        </r>
        <r>
          <rPr>
            <b/>
            <sz val="12"/>
            <color indexed="81"/>
            <rFont val="Tahoma"/>
            <family val="2"/>
          </rPr>
          <t>PLAN ESTRATÉGICO O DE MEDIANO Y LARGO PLAZO:</t>
        </r>
        <r>
          <rPr>
            <sz val="12"/>
            <color indexed="81"/>
            <rFont val="Tahoma"/>
            <family val="2"/>
          </rPr>
          <t xml:space="preserve"> PARA FEDERACIONES, LIGAS, UNIONES Y OTRAS ENTIDADES DE CARÁCTER MUNICIPAL.
</t>
        </r>
      </text>
    </comment>
    <comment ref="D12" authorId="0" shapeId="0" xr:uid="{773FC621-CC66-4328-BDFA-11BF1D48B6E6}">
      <text>
        <r>
          <rPr>
            <b/>
            <sz val="12"/>
            <color indexed="81"/>
            <rFont val="Tahoma"/>
            <family val="2"/>
          </rPr>
          <t>Contraloría:</t>
        </r>
        <r>
          <rPr>
            <sz val="12"/>
            <color indexed="81"/>
            <rFont val="Tahoma"/>
            <family val="2"/>
          </rPr>
          <t xml:space="preserve">
</t>
        </r>
        <r>
          <rPr>
            <b/>
            <sz val="12"/>
            <color indexed="81"/>
            <rFont val="Tahoma"/>
            <family val="2"/>
          </rPr>
          <t xml:space="preserve">Objetivo de mejora: </t>
        </r>
        <r>
          <rPr>
            <sz val="12"/>
            <color indexed="81"/>
            <rFont val="Tahoma"/>
            <family val="2"/>
          </rPr>
          <t xml:space="preserve">Finalidad que el programa o subprograma establece para el ejercicio presupuestario con el propósito de </t>
        </r>
        <r>
          <rPr>
            <u/>
            <sz val="12"/>
            <color indexed="81"/>
            <rFont val="Tahoma"/>
            <family val="2"/>
          </rPr>
          <t>mejorar sus procesos de producción</t>
        </r>
        <r>
          <rPr>
            <sz val="12"/>
            <color indexed="81"/>
            <rFont val="Tahoma"/>
            <family val="2"/>
          </rPr>
          <t xml:space="preserve">, coadyuvando al cumplimiento de las áreas estratégicas establecidas en el Plan de Desarrollo Municipal, así como al logro de los objetivos y metas definidos en procura de </t>
        </r>
        <r>
          <rPr>
            <u/>
            <sz val="12"/>
            <color indexed="81"/>
            <rFont val="Tahoma"/>
            <family val="2"/>
          </rPr>
          <t>mejorar su gestión</t>
        </r>
        <r>
          <rPr>
            <sz val="12"/>
            <color indexed="81"/>
            <rFont val="Tahoma"/>
            <family val="2"/>
          </rPr>
          <t xml:space="preserve"> institucional.  Responde a las pregundas ¿qué? y ¿para qué?
El objetivo de mejora siempre debe mostrar con claridad qué es lo que se pretende mejorar. Se utilizan términos como: ampliar, incrementar, desarrollar, etc.
SE DEBEN REFLEJAR PARA CADA PROGRAMA, EN PRIMERA INSTANCIA LOS OBJETIVOS DE MEJORA; POSTERIORMENTE LOS OBJETIVOS OPERATIVO.
</t>
        </r>
        <r>
          <rPr>
            <b/>
            <sz val="12"/>
            <color indexed="81"/>
            <rFont val="Tahoma"/>
            <family val="2"/>
          </rPr>
          <t xml:space="preserve">Objetivo operativo: </t>
        </r>
        <r>
          <rPr>
            <sz val="12"/>
            <color indexed="81"/>
            <rFont val="Tahoma"/>
            <family val="2"/>
          </rPr>
          <t xml:space="preserve">Finalidad que el programa o subprograma establece para el ejercicio presupuestario, con el propósito de cumplir con el </t>
        </r>
        <r>
          <rPr>
            <u/>
            <sz val="12"/>
            <color indexed="81"/>
            <rFont val="Tahoma"/>
            <family val="2"/>
          </rPr>
          <t>desarrollo normal de sus proceso de producción</t>
        </r>
        <r>
          <rPr>
            <sz val="12"/>
            <color indexed="81"/>
            <rFont val="Tahoma"/>
            <family val="2"/>
          </rPr>
          <t xml:space="preserve">, coadyuvando al cumplimiento de actividades. Responde a las pregundas ¿qué? y ¿para qué?
</t>
        </r>
      </text>
    </comment>
    <comment ref="E12" authorId="0" shapeId="0" xr:uid="{958025C1-13AF-410F-B26A-97D685443D8E}">
      <text>
        <r>
          <rPr>
            <b/>
            <sz val="12"/>
            <color indexed="81"/>
            <rFont val="Tahoma"/>
            <family val="2"/>
          </rPr>
          <t>Contraloría:</t>
        </r>
        <r>
          <rPr>
            <sz val="12"/>
            <color indexed="81"/>
            <rFont val="Tahoma"/>
            <family val="2"/>
          </rPr>
          <t xml:space="preserve">
</t>
        </r>
        <r>
          <rPr>
            <b/>
            <sz val="12"/>
            <color indexed="81"/>
            <rFont val="Tahoma"/>
            <family val="2"/>
          </rPr>
          <t xml:space="preserve">Meta: </t>
        </r>
        <r>
          <rPr>
            <sz val="12"/>
            <color indexed="81"/>
            <rFont val="Tahoma"/>
            <family val="2"/>
          </rPr>
          <t xml:space="preserve">Expresión concreta, cuantificable del </t>
        </r>
        <r>
          <rPr>
            <u/>
            <sz val="12"/>
            <color indexed="81"/>
            <rFont val="Tahoma"/>
            <family val="2"/>
          </rPr>
          <t>objetivo de mejora o específico</t>
        </r>
        <r>
          <rPr>
            <sz val="12"/>
            <color indexed="81"/>
            <rFont val="Tahoma"/>
            <family val="2"/>
          </rPr>
          <t xml:space="preserve"> previamente definido para el ejercicio presupuestario. Responde a las preguntas ¿Cómo?, ¿Cuánto? y ¿Cuándo?.</t>
        </r>
        <r>
          <rPr>
            <b/>
            <sz val="12"/>
            <color indexed="81"/>
            <rFont val="Tahoma"/>
            <family val="2"/>
          </rPr>
          <t xml:space="preserve">
NO SON ACTIVIDADES</t>
        </r>
        <r>
          <rPr>
            <sz val="12"/>
            <color indexed="81"/>
            <rFont val="Tahoma"/>
            <family val="2"/>
          </rPr>
          <t xml:space="preserve">
</t>
        </r>
      </text>
    </comment>
    <comment ref="H12" authorId="0" shapeId="0" xr:uid="{312058E5-722A-4D66-9670-2965D73B737C}">
      <text>
        <r>
          <rPr>
            <b/>
            <sz val="12"/>
            <color indexed="81"/>
            <rFont val="Tahoma"/>
            <family val="2"/>
          </rPr>
          <t xml:space="preserve">INDICADOR: 
</t>
        </r>
        <r>
          <rPr>
            <sz val="12"/>
            <color indexed="81"/>
            <rFont val="Tahoma"/>
            <family val="2"/>
          </rPr>
          <t xml:space="preserve">Variable (cuantitativa o cualitativa) o relación entre variables que permite medir el grado de cumplimiento de la meta a evaluar y del respectivo objetivo.
</t>
        </r>
        <r>
          <rPr>
            <b/>
            <sz val="12"/>
            <color indexed="81"/>
            <rFont val="Tahoma"/>
            <family val="2"/>
          </rPr>
          <t>Ejemplo:</t>
        </r>
        <r>
          <rPr>
            <sz val="12"/>
            <color indexed="81"/>
            <rFont val="Tahoma"/>
            <family val="2"/>
          </rPr>
          <t xml:space="preserve">  </t>
        </r>
        <r>
          <rPr>
            <b/>
            <sz val="12"/>
            <color indexed="81"/>
            <rFont val="Tahoma"/>
            <family val="2"/>
          </rPr>
          <t>Meta:</t>
        </r>
        <r>
          <rPr>
            <sz val="12"/>
            <color indexed="81"/>
            <rFont val="Tahoma"/>
            <family val="2"/>
          </rPr>
          <t xml:space="preserve"> Recolectar 1200 toneladas de basura por año en el distrito de Lulek durante el periodo 2006.</t>
        </r>
        <r>
          <rPr>
            <b/>
            <sz val="12"/>
            <color indexed="81"/>
            <rFont val="Tahoma"/>
            <family val="2"/>
          </rPr>
          <t xml:space="preserve"> Indicador:</t>
        </r>
        <r>
          <rPr>
            <sz val="12"/>
            <color indexed="81"/>
            <rFont val="Tahoma"/>
            <family val="2"/>
          </rPr>
          <t xml:space="preserve"> Número de toneladas de basura recolectadas.
El resultado del indicador siempre debe ser igual a la unidad de medida de la meta.</t>
        </r>
      </text>
    </comment>
    <comment ref="N12" authorId="0" shapeId="0" xr:uid="{1A452E63-9140-4858-8160-DB2453A78CC3}">
      <text>
        <r>
          <rPr>
            <b/>
            <sz val="10"/>
            <color indexed="81"/>
            <rFont val="Tahoma"/>
            <family val="2"/>
          </rPr>
          <t xml:space="preserve">Contraloría:
</t>
        </r>
        <r>
          <rPr>
            <sz val="10"/>
            <color indexed="81"/>
            <rFont val="Tahoma"/>
            <family val="2"/>
          </rPr>
          <t>Funcionario responsable del cumplimiento de la meta formulada.</t>
        </r>
      </text>
    </comment>
    <comment ref="O12" authorId="0" shapeId="0" xr:uid="{A4719FBF-DC2D-40D7-9900-DD734A58AF55}">
      <text>
        <r>
          <rPr>
            <b/>
            <sz val="12"/>
            <color indexed="81"/>
            <rFont val="Tahoma"/>
            <family val="2"/>
          </rPr>
          <t>Contraloría:</t>
        </r>
        <r>
          <rPr>
            <sz val="12"/>
            <color indexed="81"/>
            <rFont val="Tahoma"/>
            <family val="2"/>
          </rPr>
          <t xml:space="preserve">
Se reflejará el grupo donde se ubica el proyecto al que se le formularon objetivos y metas y se le asignó contenido presupuestario.  Ejemplo:
01 Edificios
02 Vías de comunicación terrestre
03 Obras marítimas y fluviales
etc....
</t>
        </r>
      </text>
    </comment>
    <comment ref="P12" authorId="0" shapeId="0" xr:uid="{3955632C-145B-4135-BF89-0962B3A65B57}">
      <text>
        <r>
          <rPr>
            <b/>
            <sz val="12"/>
            <color indexed="81"/>
            <rFont val="Tahoma"/>
            <family val="2"/>
          </rPr>
          <t xml:space="preserve">EDIFICIOS:
</t>
        </r>
        <r>
          <rPr>
            <sz val="12"/>
            <color indexed="81"/>
            <rFont val="Tahoma"/>
            <family val="2"/>
          </rPr>
          <t xml:space="preserve">  Salones comunales
  Centros de enseñanza
  Centros de salud
  Otros Edificios</t>
        </r>
        <r>
          <rPr>
            <b/>
            <sz val="12"/>
            <color indexed="81"/>
            <rFont val="Tahoma"/>
            <family val="2"/>
          </rPr>
          <t xml:space="preserve">
VÍAS DE COMUNICACIÓN:
</t>
        </r>
        <r>
          <rPr>
            <sz val="12"/>
            <color indexed="81"/>
            <rFont val="Tahoma"/>
            <family val="2"/>
          </rPr>
          <t xml:space="preserve">  Unidad Técnica de Gestión Vial  
  Mantenimiento rutinario red vial
  Mantenimiento periódico red vial
  Mejoramiento red vial
  Rehabilitación red vial
  Reconstrucción red vial
  Obras nuevas red vial
</t>
        </r>
        <r>
          <rPr>
            <b/>
            <sz val="12"/>
            <color indexed="81"/>
            <rFont val="Tahoma"/>
            <family val="2"/>
          </rPr>
          <t xml:space="preserve">
OBRAS MARÍTIMAS Y FLUVIALES
</t>
        </r>
        <r>
          <rPr>
            <sz val="12"/>
            <color indexed="81"/>
            <rFont val="Tahoma"/>
            <family val="2"/>
          </rPr>
          <t xml:space="preserve">  Díques
  Muelles
  Marinas
  Rompeolas
  Obras de defensa y protección
  Otras obras marítimas y fluviales</t>
        </r>
        <r>
          <rPr>
            <b/>
            <sz val="12"/>
            <color indexed="81"/>
            <rFont val="Tahoma"/>
            <family val="2"/>
          </rPr>
          <t xml:space="preserve">
OBRAS URBANÍSTICAS
  </t>
        </r>
        <r>
          <rPr>
            <sz val="12"/>
            <color indexed="81"/>
            <rFont val="Tahoma"/>
            <family val="2"/>
          </rPr>
          <t>Fraccionamiento y habilitación de terrenos
  Otras obras urbanísticas</t>
        </r>
        <r>
          <rPr>
            <b/>
            <sz val="12"/>
            <color indexed="81"/>
            <rFont val="Tahoma"/>
            <family val="2"/>
          </rPr>
          <t xml:space="preserve">
INSTALACIONES
</t>
        </r>
        <r>
          <rPr>
            <sz val="12"/>
            <color indexed="81"/>
            <rFont val="Tahoma"/>
            <family val="2"/>
          </rPr>
          <t xml:space="preserve">  Acueductos
  Alcantarillado pluvial
  Alcantarillado sanitario
  Alumbrado público
  Otras instalaciones</t>
        </r>
        <r>
          <rPr>
            <b/>
            <sz val="12"/>
            <color indexed="81"/>
            <rFont val="Tahoma"/>
            <family val="2"/>
          </rPr>
          <t xml:space="preserve">
OTROS PROYECTOS
  </t>
        </r>
        <r>
          <rPr>
            <sz val="12"/>
            <color indexed="81"/>
            <rFont val="Tahoma"/>
            <family val="2"/>
          </rPr>
          <t>Dirección Técnica y Estudios  
  Centros deportivos y recreativos
  Centros culturales
  Disposición de desechos sólidos
  Cementerios
  Parques y zonas verdes
  Tajos y canteras
  Otros proyectos</t>
        </r>
        <r>
          <rPr>
            <b/>
            <sz val="12"/>
            <color indexed="81"/>
            <rFont val="Tahoma"/>
            <family val="2"/>
          </rPr>
          <t xml:space="preserve">
OTROS FONDOS E INVERSIONES
</t>
        </r>
        <r>
          <rPr>
            <sz val="12"/>
            <color indexed="81"/>
            <rFont val="Tahoma"/>
            <family val="2"/>
          </rPr>
          <t xml:space="preserve"> Otros fondos e inversione</t>
        </r>
      </text>
    </comment>
    <comment ref="Q12" authorId="0" shapeId="0" xr:uid="{365FDD0A-5212-4637-AC4B-9A0ED740980C}">
      <text>
        <r>
          <rPr>
            <sz val="10"/>
            <color indexed="81"/>
            <rFont val="Tahoma"/>
            <family val="2"/>
          </rPr>
          <t>MONTO DEL PRESUPUESTO ASIGNADO A CADA META.</t>
        </r>
      </text>
    </comment>
    <comment ref="I13" authorId="0" shapeId="0" xr:uid="{87427FA0-A576-49EE-8C73-4A5C61707CAD}">
      <text>
        <r>
          <rPr>
            <b/>
            <sz val="12"/>
            <color indexed="81"/>
            <rFont val="Tahoma"/>
            <family val="2"/>
          </rPr>
          <t>Contraloría:</t>
        </r>
        <r>
          <rPr>
            <sz val="12"/>
            <color indexed="81"/>
            <rFont val="Tahoma"/>
            <family val="2"/>
          </rPr>
          <t xml:space="preserve">
Unidad de medida de la meta (producción)  que se pretende alcanzar en el I semestre
Ejemplo: Si la meta indica recuperar un 40% del pendiente de cobro al 31/12/04, en  la casilla del I semestre podrían programar  un 20% y en la del segundo semestre el restante 20%, según lo propuesto por ese Municipio.</t>
        </r>
      </text>
    </comment>
    <comment ref="J13" authorId="0" shapeId="0" xr:uid="{D7933EB5-4824-4702-A4DA-FFEF0094BBCF}">
      <text>
        <r>
          <rPr>
            <sz val="10"/>
            <color indexed="81"/>
            <rFont val="Tahoma"/>
            <family val="2"/>
          </rPr>
          <t>Columna con fórmula que muestra el porcentaje de la unidad de medida que se programa atender en el I semestre. NO SE DEBE ALTERAR.</t>
        </r>
      </text>
    </comment>
    <comment ref="K13" authorId="0" shapeId="0" xr:uid="{43F32622-BDA8-4811-8817-16CAE61F5057}">
      <text>
        <r>
          <rPr>
            <b/>
            <sz val="11"/>
            <color indexed="81"/>
            <rFont val="Tahoma"/>
            <family val="2"/>
          </rPr>
          <t>Contraloría:</t>
        </r>
        <r>
          <rPr>
            <sz val="11"/>
            <color indexed="81"/>
            <rFont val="Tahoma"/>
            <family val="2"/>
          </rPr>
          <t xml:space="preserve">
Unidad de medida de la meta (producción) que se pretende alcanzar en el II semestre
Ejemplo: Si la meta indica recuperar un 40% del pendiente de cobro al 31/12/04, en  la casilla del I semestre podrían programar  un 20% y en la del segundo semestre el restante 20%, según lo propuesto por ese Municipio.</t>
        </r>
      </text>
    </comment>
    <comment ref="L13" authorId="0" shapeId="0" xr:uid="{007F0D4B-D865-4647-BF79-6A6BFD30A20F}">
      <text>
        <r>
          <rPr>
            <sz val="10"/>
            <color indexed="81"/>
            <rFont val="Tahoma"/>
            <family val="2"/>
          </rPr>
          <t>Columna con fórmula que muestra el porcentaje de la unidad de medida que se programa atender en el II semestre. NO SE DEBE ALTERAR.</t>
        </r>
      </text>
    </comment>
    <comment ref="A14" authorId="0" shapeId="0" xr:uid="{AD8871BC-0BC7-4D20-A654-EFD42F3FAE6F}">
      <text>
        <r>
          <rPr>
            <b/>
            <sz val="12"/>
            <color indexed="81"/>
            <rFont val="Tahoma"/>
            <family val="2"/>
          </rPr>
          <t xml:space="preserve">Area estratégica: </t>
        </r>
        <r>
          <rPr>
            <sz val="12"/>
            <color indexed="81"/>
            <rFont val="Tahoma"/>
            <family val="2"/>
          </rPr>
          <t>Nombre utlizado para agrupar los programas, proyectos o acciones del Plan de Desarrollo Municipal. 
Ejemplo: Gestión integral municipal, Servicios, Infraestructura vial,  Desarrollo Urbano, etc. 
Primero deben digitarse en la hoja "Marco General"</t>
        </r>
      </text>
    </comment>
    <comment ref="E14" authorId="0" shapeId="0" xr:uid="{31D1365C-EB1B-46A4-B0D2-F4ACF9750CC0}">
      <text>
        <r>
          <rPr>
            <sz val="12"/>
            <color indexed="81"/>
            <rFont val="Tahoma"/>
            <family val="2"/>
          </rPr>
          <t xml:space="preserve">Escoga </t>
        </r>
        <r>
          <rPr>
            <b/>
            <sz val="12"/>
            <color indexed="81"/>
            <rFont val="Tahoma"/>
            <family val="2"/>
          </rPr>
          <t>1 Mejora</t>
        </r>
        <r>
          <rPr>
            <sz val="12"/>
            <color indexed="81"/>
            <rFont val="Tahoma"/>
            <family val="2"/>
          </rPr>
          <t xml:space="preserve"> (si la meta responde a un objetivo de mejora) o </t>
        </r>
        <r>
          <rPr>
            <b/>
            <sz val="12"/>
            <color indexed="81"/>
            <rFont val="Tahoma"/>
            <family val="2"/>
          </rPr>
          <t>2 Operativo</t>
        </r>
        <r>
          <rPr>
            <sz val="12"/>
            <color indexed="81"/>
            <rFont val="Tahoma"/>
            <family val="2"/>
          </rPr>
          <t xml:space="preserve"> (si la meta responde a un objetivo operativo)</t>
        </r>
      </text>
    </comment>
    <comment ref="F14" authorId="0" shapeId="0" xr:uid="{58BC4859-EABD-4DCC-85A8-45CC9250F4E0}">
      <text>
        <r>
          <rPr>
            <b/>
            <sz val="8"/>
            <color indexed="81"/>
            <rFont val="Tahoma"/>
            <family val="2"/>
          </rPr>
          <t>NUMERE LA META PARA SER IDENTIFICADA</t>
        </r>
      </text>
    </comment>
    <comment ref="G14" authorId="0" shapeId="0" xr:uid="{6646C826-EE2C-43BE-B880-40817630C81C}">
      <text>
        <r>
          <rPr>
            <b/>
            <sz val="11"/>
            <color indexed="81"/>
            <rFont val="Tahoma"/>
            <family val="2"/>
          </rPr>
          <t xml:space="preserve">Descripción de la meta
</t>
        </r>
      </text>
    </comment>
    <comment ref="J14" authorId="1" shapeId="0" xr:uid="{29DB4502-904D-4509-99C6-6E2D54FA96BD}">
      <text>
        <r>
          <rPr>
            <b/>
            <sz val="9"/>
            <color indexed="81"/>
            <rFont val="Tahoma"/>
            <family val="2"/>
          </rPr>
          <t>Luís Roberto Sánchez Salazar:</t>
        </r>
        <r>
          <rPr>
            <sz val="9"/>
            <color indexed="81"/>
            <rFont val="Tahoma"/>
            <family val="2"/>
          </rPr>
          <t xml:space="preserve">
</t>
        </r>
      </text>
    </comment>
    <comment ref="J44" authorId="0" shapeId="0" xr:uid="{5E49AE15-A934-4D56-AE2B-819D13F806A6}">
      <text>
        <r>
          <rPr>
            <b/>
            <sz val="8"/>
            <color indexed="81"/>
            <rFont val="Tahoma"/>
            <family val="2"/>
          </rPr>
          <t>PORCENTAJES DE LAS METAS DEL PROGRAMA QUE SE PROGRAMAN ALCANZAR EN EL I SEMESTRE.</t>
        </r>
      </text>
    </comment>
    <comment ref="L44" authorId="0" shapeId="0" xr:uid="{C3BED1D9-813E-4D90-8F9E-E1A3067A142B}">
      <text>
        <r>
          <rPr>
            <b/>
            <sz val="8"/>
            <color indexed="81"/>
            <rFont val="Tahoma"/>
            <family val="2"/>
          </rPr>
          <t>PORCENTAJES DE LAS METAS DEL PROGRAMA QUE SE PROGRAMAN ALCANZAR EN EL II SEMESTRE.</t>
        </r>
      </text>
    </comment>
    <comment ref="J45" authorId="0" shapeId="0" xr:uid="{4931BB94-F7CB-40B8-92B4-695FF06C241A}">
      <text>
        <r>
          <rPr>
            <b/>
            <sz val="8"/>
            <color indexed="81"/>
            <rFont val="Tahoma"/>
            <family val="2"/>
          </rPr>
          <t>% DE LAS METAS DE LOS OBJETIVOS DE MEJORA QUE SE PROGRAMAN REALIZAR EN EL I SEMESTRE.</t>
        </r>
      </text>
    </comment>
    <comment ref="L45" authorId="0" shapeId="0" xr:uid="{DEF3C3F2-86F9-42C2-B01D-62439412B196}">
      <text>
        <r>
          <rPr>
            <b/>
            <sz val="8"/>
            <color indexed="81"/>
            <rFont val="Tahoma"/>
            <family val="2"/>
          </rPr>
          <t>% DE LAS METAS DE LOS OBJETIVOS DE MEJORA QUE SE PROGRAMAN REALIZAR EN EL II SEMESTRE.</t>
        </r>
      </text>
    </comment>
    <comment ref="J46" authorId="0" shapeId="0" xr:uid="{B356AAA8-B5C9-4498-89C2-C3AEC693E8A5}">
      <text>
        <r>
          <rPr>
            <b/>
            <sz val="8"/>
            <color indexed="81"/>
            <rFont val="Tahoma"/>
            <family val="2"/>
          </rPr>
          <t>% DE LAS METAS DE LOS OBJETIVOS OPERATIVOS QUE SE PROGRAMAN REALIZAR EN EL I SEMESTRE.</t>
        </r>
      </text>
    </comment>
    <comment ref="L46" authorId="0" shapeId="0" xr:uid="{64B60D04-518C-4527-9AA4-56DE9661FAF6}">
      <text>
        <r>
          <rPr>
            <b/>
            <sz val="8"/>
            <color indexed="81"/>
            <rFont val="Tahoma"/>
            <family val="2"/>
          </rPr>
          <t>% DE LAS METAS DE LOS OBJETIVOS OPERATIVOS QUE SE PROGRAMAN REALIZAR EN EL II SEMESTRE.</t>
        </r>
      </text>
    </comment>
  </commentList>
</comments>
</file>

<file path=xl/sharedStrings.xml><?xml version="1.0" encoding="utf-8"?>
<sst xmlns="http://schemas.openxmlformats.org/spreadsheetml/2006/main" count="701" uniqueCount="242">
  <si>
    <t xml:space="preserve">MARCO GENERAL </t>
  </si>
  <si>
    <t>(Aspectos estratégicos generales)</t>
  </si>
  <si>
    <t>1. Nombre de la institución.</t>
  </si>
  <si>
    <t>Municipalidad de Orotina</t>
  </si>
  <si>
    <t>2. Año del POA.</t>
  </si>
  <si>
    <t>3. Marco filosófico institucional.</t>
  </si>
  <si>
    <t xml:space="preserve">    3.1 Misión:</t>
  </si>
  <si>
    <t>La Municipalidad de Orotina es el gobierno local, que propicia el desarrollo social y económico en forma integral y sostenida de las personas, con una activa participación ciudadana y comprometidos con el ambiente.</t>
  </si>
  <si>
    <t xml:space="preserve">    3.2 Visión:</t>
  </si>
  <si>
    <t>La Municipalidad de Orotina, será un gobierno local que promueva el desarrollo social, cultural, económico y ambiental de la comunidad de manera sostenida, con una gestión eficiente, transparente y participativa, posicionada como una ciudad moderna, segura, inclusiva y saludable.</t>
  </si>
  <si>
    <t xml:space="preserve">    3.3 Políticas institucionales:</t>
  </si>
  <si>
    <t>El desarrollo del cantón de Orotina, no debe planificarse en forma aislada sino que deberá considerar el desarrollo integral regional del Pacífico Central en concordancia con el Plan Nacional de Desarrollo establecido al efecto.</t>
  </si>
  <si>
    <t>Se fortalecerá el papel de la Municipalidad como Gobierno Local, a través del establecimiento de coordinaciones interinstitucionales, que den valor agregado y relevancia a la autonomía municipal.</t>
  </si>
  <si>
    <t>La acción institucional estará orientada prioritariamente a contribuir con el desarrollo integral del orotinense, en coordinación con acciones que fomenten la participación ciudadana.</t>
  </si>
  <si>
    <t>Se deberá garantizar que los servicios públicos municipales se brinden oportunamente, con cobertura que se amplíe paulatinamente en la extensión del cantón y se dé bajo estándares de calidad aceptable o superior.</t>
  </si>
  <si>
    <t>El desarrollo urbano del cantón se dará en armonía con el ambiente, el progreso de su gente, dentro de un modelo de desarrollo sostenible.</t>
  </si>
  <si>
    <t>La gestión municipal se regirá por una administración eficiente de los recursos regirá, promoviendo la razonabilidad impositiva y de tasas, el incremento en la productividad del trabajo, la racionalidad del gasto, y la adecuada retribución de los ingresos, bajo un marco laboral de compromiso con la comunidad.</t>
  </si>
  <si>
    <t>El desempeño institucional será medido en función de resultados y su comunicado se dará a través de los instrumentos de rendición de cuentas con estrategias de información y comunicación veraces que sirvan para crear opinión en la comunidad.</t>
  </si>
  <si>
    <t>Propiciar la promoción de la salud, el auge cultural y el deporte como medios necesarios y complementarios a las necesidades de desarrollo económico de los habitantes del cantón.</t>
  </si>
  <si>
    <t>4. Plan de Desarrollo Municipal.</t>
  </si>
  <si>
    <t>Nombre del Área estratégica</t>
  </si>
  <si>
    <t>Objetivo (s)  Estratégico (s) del Área</t>
  </si>
  <si>
    <t xml:space="preserve">Desarrollo Institucional </t>
  </si>
  <si>
    <t>Satisfacer las necesidades institucionales relacionadas con remuneraciones, servicios, bienes duraderos, materiales y suministros, transferencias</t>
  </si>
  <si>
    <t>Equipamiento cantonal</t>
  </si>
  <si>
    <t>Atender las necesidades de infraestructura que solicite la ciudadanía a travez de organizaciones formales o presupuestos participativos</t>
  </si>
  <si>
    <t>Medio Ambiente</t>
  </si>
  <si>
    <t xml:space="preserve">Cumplir con la normativa vigente implementando acciones concretas </t>
  </si>
  <si>
    <t>Ordenamiento territorial</t>
  </si>
  <si>
    <t>Cumplir con la normativa vigente para el correcto ordinamiento del territorio cantonal.</t>
  </si>
  <si>
    <t>Política social</t>
  </si>
  <si>
    <t>Atender las necesidades en el área social que solicite la ciudadanía a travez de organizaciones formales o presupuestos participativos</t>
  </si>
  <si>
    <t>Desarrollo económico</t>
  </si>
  <si>
    <t>Crear las condiciones para generar empleo,  fortalecer el emprendedurismo y sobre todo mejorar la calidad de vida de los habitantes del cantón.</t>
  </si>
  <si>
    <t>Servicios públicos</t>
  </si>
  <si>
    <t xml:space="preserve">Brindar servicios públicos Municipales de calidad y de manera eficiente y eficas a la ciudadanía. </t>
  </si>
  <si>
    <t xml:space="preserve">infraestructura vial </t>
  </si>
  <si>
    <t>Atender las necesidades de infraestructura que requiera el cantón de conformidad con la normativa vigente</t>
  </si>
  <si>
    <t>5. Observaciones.</t>
  </si>
  <si>
    <t>La aprobación del Plan de Desarrollo Municipal se dio por parte del Concejo Municipal de Orotina, en el Acta de Sesión ordinaria No. 175 del 21 de mayo del año 2008, en su Artículo V, aparte 1 inciso 2, según lo establecen los artículo 13 inciso a) y k) y el artículo 17 inciso e) y l), ambos del Código Municipal</t>
  </si>
  <si>
    <t>Elaborado por:</t>
  </si>
  <si>
    <t>Jeffrey Valerio Castro</t>
  </si>
  <si>
    <t>Fecha:</t>
  </si>
  <si>
    <t>PLAN OPERATIVO ANUAL</t>
  </si>
  <si>
    <t>MATRIZ DE DESEMPEÑO PROGRAMÁTICO</t>
  </si>
  <si>
    <t>PLANIFICACIÓN ESTRATÉGICA</t>
  </si>
  <si>
    <t>PLANIFICACIÓN OPERATIVA ANUAL</t>
  </si>
  <si>
    <t>PLAN DE DESARROLLO MUNICIPAL</t>
  </si>
  <si>
    <t>PROGRAMA</t>
  </si>
  <si>
    <t>PROYECTO</t>
  </si>
  <si>
    <t>OBJETIVOS DE MEJORA Y/O OPERATIVOS</t>
  </si>
  <si>
    <t>META</t>
  </si>
  <si>
    <t>INDICADOR</t>
  </si>
  <si>
    <t>PROGRAMACIÓN DE LA META</t>
  </si>
  <si>
    <t>FUNCIONARIO RESPONSABLE</t>
  </si>
  <si>
    <t>ACTIVIDAD</t>
  </si>
  <si>
    <t>ASIGNACIÓN PRESUPUESTARIA POR META</t>
  </si>
  <si>
    <t>I semestre</t>
  </si>
  <si>
    <t>%</t>
  </si>
  <si>
    <t>II semestre</t>
  </si>
  <si>
    <t>% de la meta a alcanzar</t>
  </si>
  <si>
    <t>I SEMESTRE</t>
  </si>
  <si>
    <t>II SEMESTRE</t>
  </si>
  <si>
    <t>AREA ESTRATÉGICA</t>
  </si>
  <si>
    <t>Código</t>
  </si>
  <si>
    <t>No.</t>
  </si>
  <si>
    <t>Descripción</t>
  </si>
  <si>
    <t>Sem</t>
  </si>
  <si>
    <t>Atender necesidades de la administraciòn relacionadas con recursos materiales</t>
  </si>
  <si>
    <t>Mejora</t>
  </si>
  <si>
    <t>Adquisiciòn de 2 butacas de espera  y 4 silla de atenciòn para la plataforma, adicionalmente 5 sillas ergonòmicas para diferentes departamentos.</t>
  </si>
  <si>
    <t>Cantidad de recursos adquiridos / total de recursos planificados  * 100</t>
  </si>
  <si>
    <t>Karla Lara Arias, Coordinadora administrativa</t>
  </si>
  <si>
    <t>Administración General</t>
  </si>
  <si>
    <t>Colocaciòn de 4 purificadores de agua en las instalaciones del CEFICA</t>
  </si>
  <si>
    <t>Reparaciòn de sistema electrico del CECUDI</t>
  </si>
  <si>
    <t>Servicios contratados/ servicos requeridos</t>
  </si>
  <si>
    <t>Atender necesidades de la administraciòn relacionadas con servicio de tegnologìa de informaciòn</t>
  </si>
  <si>
    <t xml:space="preserve">Reforzar Contratato de soporte y  mantemiento del sistema Decsis para los meses de Octubre-Noviembre y diciembre 2020 </t>
  </si>
  <si>
    <t>Servicios cancelados / servicios de sopprte y mantenimiento recobidos * 100</t>
  </si>
  <si>
    <t xml:space="preserve">Ing. Eladio Mena, encargado de soporte </t>
  </si>
  <si>
    <t>Contratar servicios de internet para servicio gratuito en Parque Josè Martì</t>
  </si>
  <si>
    <t>Servicios contratado / servicios recibido en sitio * 100</t>
  </si>
  <si>
    <t>Operativo</t>
  </si>
  <si>
    <t>Contratar servicios de mantenimiento a servidores  y equipo de comunicaciòn</t>
  </si>
  <si>
    <t>Cantidad de mantenimientos realizados / cantidad de programados * 100</t>
  </si>
  <si>
    <t xml:space="preserve">Contratar servicios de mantenimiento preventivo y correctivo a equipos de comunicaciòn </t>
  </si>
  <si>
    <t xml:space="preserve">Contratar servicios de mantenimiento preventivo y correctivo a sistema de monitoreo </t>
  </si>
  <si>
    <t>Atender necesidades de la administraciòn relacionadas con servicio de tecgnologìa de informaciòn</t>
  </si>
  <si>
    <t>Contratar servicios de mantenimiento preventivo para la central telefònica</t>
  </si>
  <si>
    <t xml:space="preserve">Atender necesidades de la administraciòn relacionadas con servicio mantenimiento, reparaciòn y monitoreo  </t>
  </si>
  <si>
    <t>Adquirir kid de seguridad vial para vehìculos Municipales</t>
  </si>
  <si>
    <t>cantidad de kid adquiridos / total de kid planificados * 100</t>
  </si>
  <si>
    <t>Contratar servicio de monitoreo de sistema camaras interno</t>
  </si>
  <si>
    <t>Cantidad de servicios contratados / total de servicios recibidos</t>
  </si>
  <si>
    <t xml:space="preserve">Adquirir e instalar sistema de videovigilancia en espacios publicos  conectados por FONATEL </t>
  </si>
  <si>
    <t>Cantidad de equipos adquiridos y colocados / total de equipos planificados * 100</t>
  </si>
  <si>
    <t>Jean Carlo Vargas Leòn,  coordinador de aplicaciones informàticas</t>
  </si>
  <si>
    <t>Contratar servicio de mantenimiento preventivo de generador elèctrico</t>
  </si>
  <si>
    <t>Servicio de mantenimiento contratado</t>
  </si>
  <si>
    <t>Adquisiciòn e implementaciòn de plataforma E-Commerce,</t>
  </si>
  <si>
    <t>Equipo adquirido y en producciòn</t>
  </si>
  <si>
    <t xml:space="preserve">Compra de 11 equipos computacionales segùn plan de renovaciòn y adquisiciones con su correspondiente licencia </t>
  </si>
  <si>
    <t>Equipos adquiridos / Total de equipos planificados</t>
  </si>
  <si>
    <t>Reforzar meta para la adquisiciòn de sistema de tràmites Muncipales</t>
  </si>
  <si>
    <t>Sistema adquirido e instalado / equipo planificado * 100</t>
  </si>
  <si>
    <t>Adquirir scanner para sistema de tràmites</t>
  </si>
  <si>
    <t>Adquirir e instalar 2 micròfonos para mejorar sistema de sonido de sala de Concejo Municipal</t>
  </si>
  <si>
    <t>Atender necesidades de la administraciòn relacionadas con el Recurso Humano</t>
  </si>
  <si>
    <t>Contratar por servicio especial  por un plazo de 8 meses un asistente para apoye tècnicamente las labores construcciòn de proyectos</t>
  </si>
  <si>
    <t>1 Profesional contratado por el plazo establecido</t>
  </si>
  <si>
    <t>Jennifer Chaves Cubillo, encargada de RRHH</t>
  </si>
  <si>
    <t xml:space="preserve">Contratar por servicio especial  por un plazo de 3 meses una oficinista  para apoyar en el ingreso de informaciòn para cumplir con la Ley 9635 y el decreto 42087 MP- Plan </t>
  </si>
  <si>
    <t>1 oficinista  contratado por el plazo establecido</t>
  </si>
  <si>
    <t>Contratar por servicio especial  por un plazo de 3 meses un profesional en valoraciones que realice estudios y valoraciones para mejorar la recaudaciòn de ingresos</t>
  </si>
  <si>
    <t>Asignar recursos para cancelar dedicaciòn exclusiva a la encargada de Patentes, según estudio tècnico</t>
  </si>
  <si>
    <t xml:space="preserve">Recursos concelados </t>
  </si>
  <si>
    <t>Asignar recursos para cancelar dedicaciòn exclusiva al contralor de servicos, según estudio tècnico</t>
  </si>
  <si>
    <t>Cancelar extremos laborales por cesantìa de 12 año de conformidad con la Ley y las NICSP</t>
  </si>
  <si>
    <t xml:space="preserve">Cancelar extremos laborales por liquidaciones pendientes a abogado de confianza de presidenta de Concejo Municipal y abogada de la Municipalidad </t>
  </si>
  <si>
    <t>Adquisiciòn de 2 sistema de registro de marcas para mejorar control del personal</t>
  </si>
  <si>
    <t>Contratar sistema de Evaluaciòn de Desempeño para medir paràmetros tècnicos según ley 9635 y decreto 42087 MP- Plan</t>
  </si>
  <si>
    <t>Reforzar meta de capacitaciones para el personal Municipal según plan de capacitaciòn</t>
  </si>
  <si>
    <t>Cantidad de capacitaciones desarrolladas/ total de capacitaciones programadas</t>
  </si>
  <si>
    <t>Compra de equipo especializado para la brigada Municipal</t>
  </si>
  <si>
    <t>Realizar transferencias de Ley</t>
  </si>
  <si>
    <t>Transferencia realizada/ transferencia calculada</t>
  </si>
  <si>
    <t>Marielos Cordero Rojas, Directora de Hacienda</t>
  </si>
  <si>
    <t>Registro de deuda, fondos y aportes</t>
  </si>
  <si>
    <t>Atender necesidades de la administraciòn relacionadas con el equipamiento Municipal</t>
  </si>
  <si>
    <t xml:space="preserve">Compra de estaciòn topogràfica para la unidad de Gestiòn Territorial </t>
  </si>
  <si>
    <t>Equipo adquirido / Equipo planificado</t>
  </si>
  <si>
    <t>Juan Paulo Gonzàlez, Director de Planificaciòn y Desarrollo Territorial</t>
  </si>
  <si>
    <t>Contrataciòn de servicios profesionales para supervisar Nuevo Proyecto de Campo Ferial</t>
  </si>
  <si>
    <t>SUBTOTALES</t>
  </si>
  <si>
    <t>TOTAL POR PROGRAMA</t>
  </si>
  <si>
    <t>Metas de Objetivos de Mejora</t>
  </si>
  <si>
    <t>Metas de Objetivos Operativos</t>
  </si>
  <si>
    <t>Metas formuladas para el programa</t>
  </si>
  <si>
    <r>
      <t xml:space="preserve">PROGRAMA I: </t>
    </r>
    <r>
      <rPr>
        <sz val="8"/>
        <rFont val="Arial"/>
        <family val="2"/>
      </rPr>
      <t>DIRECCIÓN Y ADMINISTRACIÓN GENERAL</t>
    </r>
  </si>
  <si>
    <r>
      <t xml:space="preserve">MISIÓN:  </t>
    </r>
    <r>
      <rPr>
        <sz val="8"/>
        <rFont val="Arial"/>
        <family val="2"/>
      </rPr>
      <t>Desarrollar las políticas y acciones administrativas de apoyo a la gestión municipal, asi como la vigilancia, dirección y administración de los recursos de la manera más eficiente a efecto de que los programas de servicios e inversión puedan cumplir con sus cometidos.</t>
    </r>
  </si>
  <si>
    <r>
      <t xml:space="preserve">Producción relevante:  </t>
    </r>
    <r>
      <rPr>
        <sz val="8"/>
        <rFont val="Arial"/>
        <family val="2"/>
      </rPr>
      <t>Acciones Administrativas</t>
    </r>
  </si>
  <si>
    <t>PLANIFICACIÓN OPERATIVA</t>
  </si>
  <si>
    <t>SERVICIOS</t>
  </si>
  <si>
    <t>I Semestre</t>
  </si>
  <si>
    <t>II Semestre</t>
  </si>
  <si>
    <t>División de servicios</t>
  </si>
  <si>
    <t xml:space="preserve"> 09 - 31</t>
  </si>
  <si>
    <t xml:space="preserve">Atender las necesidades en recursos materiales del servicio de Parques y Obras de Ornato </t>
  </si>
  <si>
    <t>Reforzar contenido presupuestario para el pago de la empresa que brinda mantenimiento de los parques y jardines del casco central</t>
  </si>
  <si>
    <t>Porcentaje de zonas cubiertas por el proveedor/ total de zonas del casco central * 100</t>
  </si>
  <si>
    <t>Ing. Adrian Laurent Solano, encargado de servicios</t>
  </si>
  <si>
    <t>05 Parques y obras de ornato</t>
  </si>
  <si>
    <t>Otros</t>
  </si>
  <si>
    <t>Atender las necesidades en recursos materiales del servicio de Acueducto</t>
  </si>
  <si>
    <t>Contratar servicio de asistencia tècnica para elaborar Plan de Inversiòn para el Acueducto Municipal</t>
  </si>
  <si>
    <t>Servicios contratados/ servicios requeridos</t>
  </si>
  <si>
    <t>06 Acueductos</t>
  </si>
  <si>
    <t>Atender las necesidades en recursos materiales del servicio de Cementerio</t>
  </si>
  <si>
    <t>Contrataciòn de empresa para la construcciòn de 30 nichos</t>
  </si>
  <si>
    <t>04 Cementerios</t>
  </si>
  <si>
    <t>Reforzar partidas necesarias para el eficiente funcionamiento del mercado Municipal</t>
  </si>
  <si>
    <t>Recursos ejecutados / Total recursos aprobados</t>
  </si>
  <si>
    <t>Karla Lara Arias, coordinadora admiistrativa</t>
  </si>
  <si>
    <t>07 Mercados, plazas y ferias</t>
  </si>
  <si>
    <t xml:space="preserve">Desarrollar programa para la protecciòn y recuperaciòn del recurso hidrico </t>
  </si>
  <si>
    <t>Arboles sembrados / cantidad de àrboles adquiridos</t>
  </si>
  <si>
    <t>Keilor Garcia Alvarado, Gestor Ambiental</t>
  </si>
  <si>
    <t>25 Protección del medio ambiente</t>
  </si>
  <si>
    <t>Promover el arte, la cultura, esparcimiento en el cantòn de Orotina</t>
  </si>
  <si>
    <t>Asignar recursos para desarrollar Festival de Reyes en el cantòn de Orotina</t>
  </si>
  <si>
    <t>Cantidad de actividades desarrolladas / cantidad de actividades programadas</t>
  </si>
  <si>
    <t>Benjamìn Rodrìguez Vega, promotor de desarrollo socieconòmico</t>
  </si>
  <si>
    <t>09 Educativos, culturales y deportivos</t>
  </si>
  <si>
    <t>Asignar recursos para desarrollar Festivad de Navidad en el cantòn de Orotina</t>
  </si>
  <si>
    <r>
      <t xml:space="preserve">PROGRAMA II: </t>
    </r>
    <r>
      <rPr>
        <sz val="8"/>
        <rFont val="Arial"/>
        <family val="2"/>
      </rPr>
      <t>SERVICIOS COMUNITARIOS</t>
    </r>
  </si>
  <si>
    <r>
      <t xml:space="preserve">MISIÓN:  </t>
    </r>
    <r>
      <rPr>
        <sz val="8"/>
        <rFont val="Arial"/>
        <family val="2"/>
      </rPr>
      <t>Brindar servicios a la comunidad con el fin de satisfacer sus necesidades.</t>
    </r>
  </si>
  <si>
    <r>
      <t xml:space="preserve">Producción final: </t>
    </r>
    <r>
      <rPr>
        <sz val="8"/>
        <rFont val="Arial"/>
        <family val="2"/>
      </rPr>
      <t>Servicios comunitarios</t>
    </r>
  </si>
  <si>
    <t>GRUPOS</t>
  </si>
  <si>
    <t>SUBGRUPOS</t>
  </si>
  <si>
    <t xml:space="preserve">Mejorar infraestructura cantonal </t>
  </si>
  <si>
    <t>Acondicionar espacio del anden y bodega de la estaciòn del tren por convenio, con el objetivo de promover el comercio y el turismo en el cantòn</t>
  </si>
  <si>
    <t>Mejoras realizadas / mejoras planificadas</t>
  </si>
  <si>
    <t>05 Instalaciones</t>
  </si>
  <si>
    <t>Otros proyectos</t>
  </si>
  <si>
    <t>Reforzar la partida defiscalizaciòn nocturna de actividades comerciales relacionadas con la venta de licores</t>
  </si>
  <si>
    <t>Recursos concelados / cantidad de horas programadas</t>
  </si>
  <si>
    <t>06 Otros proyectos</t>
  </si>
  <si>
    <t>Mantenimiento de la red Vial Cantonal</t>
  </si>
  <si>
    <t>Compra de materiales y transporte para el desarrollo de proyectos de mantenimiento de red via por administraciòn</t>
  </si>
  <si>
    <t>Presupuesto ejecutado/ Presupuesto aprobado * 100</t>
  </si>
  <si>
    <t>Ing. Javier Umana Duràn</t>
  </si>
  <si>
    <t>02 Vías de comunicación terrestre</t>
  </si>
  <si>
    <t>Mantenimiento rutinario red vial</t>
  </si>
  <si>
    <t xml:space="preserve">Asignar contrapartida para el proyecto BID Cuatro Esquinas Este </t>
  </si>
  <si>
    <t>Mejoramiento de la superficie de ruedo del sector Cerro Bajo - Santa Rita camini 2-09-085</t>
  </si>
  <si>
    <t>Reordenamiento vial del casco central de Orotina</t>
  </si>
  <si>
    <t>Mejoramiento de la superficie de ruedo del sector Hacienda Vieja  camino 2-09-045</t>
  </si>
  <si>
    <t>Mantenimiento de calles Urbanas de Orotina centro camino 2-09-017</t>
  </si>
  <si>
    <t>Reintegro de recursos proyecto Villa Los Reyes camino 2-09-027, meta P3-24</t>
  </si>
  <si>
    <t xml:space="preserve">Mejoramiento de la superficie de ruedo de calles urbanas camino 2-09-017 </t>
  </si>
  <si>
    <t xml:space="preserve">Mejoramiento de la superficie de ruedo de sector Abopac y Cascajal  (TSB regular a bueno) camino 2-09-019 </t>
  </si>
  <si>
    <t>Reforzar el rubro de demarcaciòn vial para la señalizaciòn horizontal y Vertical</t>
  </si>
  <si>
    <t>Compra de dos mesas de jardìn, un playgraund y 2 luminarias para parque infantil de Villa Los Reyes</t>
  </si>
  <si>
    <t>Obra ejecutada / obra planificada</t>
  </si>
  <si>
    <t>Arq. Jean Carlo Alpìzar Herra, Control Territorial</t>
  </si>
  <si>
    <t>Obras de defensa y protección</t>
  </si>
  <si>
    <t>Parques y zonas verdes</t>
  </si>
  <si>
    <t xml:space="preserve">Acueductos </t>
  </si>
  <si>
    <t>Cementerios</t>
  </si>
  <si>
    <t>Otros fondos e inversiones</t>
  </si>
  <si>
    <t>Atender las necesidades en recursos materiales del servicio de Recolecciòn de Basura</t>
  </si>
  <si>
    <t>Contrataciòn de servicios de operaciòn y mantenimiento de la planta de tratamiento de aguas residuales del Proyecto Ambiental Pacìfico Central (PAPCO)</t>
  </si>
  <si>
    <t>Disposición de desechos sólidos</t>
  </si>
  <si>
    <t>Contratar obras de mantenimiento al Proyecto Ambiental Pacìfico Central (PAPCO)</t>
  </si>
  <si>
    <t>Desarrollar plan piloto para el manejo de residuos orgàncos en el cantòn de Orotina</t>
  </si>
  <si>
    <t>Cantidad de toneladas metricas por semana</t>
  </si>
  <si>
    <t>Atender programas sociales que se desarrollan en el cantòn</t>
  </si>
  <si>
    <t>Desarrollar plan de trabajo del Comitè de la persona Joven en el catòn de Orotina</t>
  </si>
  <si>
    <t>Actividades desarrolladas / actividades planificadas</t>
  </si>
  <si>
    <t>Luis Miguel Valverde Ramirez, Comitè Persona Joven</t>
  </si>
  <si>
    <t>Atender programa CONAPAM en el cantòn de Orotina</t>
  </si>
  <si>
    <t>cantidad de diarios entregados / cantidad de beneficios aprobados</t>
  </si>
  <si>
    <r>
      <t xml:space="preserve">PROGRAMA III: </t>
    </r>
    <r>
      <rPr>
        <sz val="8"/>
        <rFont val="Arial"/>
        <family val="2"/>
      </rPr>
      <t>INVERSIONES</t>
    </r>
  </si>
  <si>
    <r>
      <t xml:space="preserve">MISIÓN:  </t>
    </r>
    <r>
      <rPr>
        <sz val="8"/>
        <rFont val="Arial"/>
        <family val="2"/>
      </rPr>
      <t>Desarrollar proyectos de inversión a favor de la comunidad con el fin de satisfacer sus necesidades.</t>
    </r>
  </si>
  <si>
    <r>
      <t>Producción final:</t>
    </r>
    <r>
      <rPr>
        <sz val="8"/>
        <rFont val="Arial"/>
        <family val="2"/>
      </rPr>
      <t xml:space="preserve"> Proyectos de inversión</t>
    </r>
  </si>
  <si>
    <t xml:space="preserve">Realizar tranferencia de Ley </t>
  </si>
  <si>
    <t>22 Seguridad Vial</t>
  </si>
  <si>
    <t>03 Mantenimiento de caminos y calles</t>
  </si>
  <si>
    <t>Construcción de acera en casco central</t>
  </si>
  <si>
    <t xml:space="preserve">Ing. Javier Umana Duràn, Unidad de Infraestructura </t>
  </si>
  <si>
    <t xml:space="preserve">Reconstrucción de vado sobre quebrada Santa Rita en el sector de Naranjales </t>
  </si>
  <si>
    <t>Construcción de calle acceso a nueva clínica de la CCSS a construirse en el INVU de Orotina</t>
  </si>
  <si>
    <t>Dirección Técnica y Estudios</t>
  </si>
  <si>
    <t>Centros deportivos y de recreación</t>
  </si>
  <si>
    <t>Contratación por obra total para la colocación de malla frontal en las instalaciones del CEFOCA</t>
  </si>
  <si>
    <t>Centros de enseñanza</t>
  </si>
  <si>
    <t>Transformación de campo ferial en campo deportivo (construcciòn de oficina, construcciòn de cancha y pista de atletismo, sistema de arborizaciòn, riego y embellecimiento de fachada)</t>
  </si>
  <si>
    <t>Contrataciòn de consultorìa para diseño, plano, presupuestos y especificaciones tècnicas para Puente Quebrada Huacalito</t>
  </si>
  <si>
    <t xml:space="preserve">Contrataciòn de anteproyecto global de parcela N· 10 Etapa 1 </t>
  </si>
  <si>
    <t>Cancelaciòn contrato por serviocios de funcionamiento y operaciòn del atenciòn del CECUDI</t>
  </si>
  <si>
    <t>servicios cancelados / cantidad de niños atendidos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</si>
</sst>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 #,##0.00_-;_-* &quot;-&quot;??_-;_-@_-"/>
    <numFmt numFmtId="165" formatCode="0.0"/>
    <numFmt numFmtId="166" formatCode="_(* #,##0_);_(* \(#,##0\);_(* &quot;-&quot;??_);_(@_)"/>
  </numFmts>
  <fonts count="25" x14ac:knownFonts="1">
    <font>
      <sz val="11"/>
      <color theme="1"/>
      <name val="Calibri"/>
      <family val="2"/>
      <scheme val="minor"/>
    </font>
    <font>
      <sz val="11"/>
      <color theme="1"/>
      <name val="Calibri"/>
      <family val="2"/>
      <scheme val="minor"/>
    </font>
    <font>
      <b/>
      <sz val="10"/>
      <name val="Arial"/>
      <family val="2"/>
    </font>
    <font>
      <sz val="10"/>
      <name val="Arial"/>
      <family val="2"/>
    </font>
    <font>
      <b/>
      <sz val="10"/>
      <color indexed="12"/>
      <name val="Arial"/>
      <family val="2"/>
    </font>
    <font>
      <b/>
      <sz val="11"/>
      <name val="Arial"/>
      <family val="2"/>
    </font>
    <font>
      <sz val="11"/>
      <name val="Arial"/>
      <family val="2"/>
    </font>
    <font>
      <vertAlign val="superscript"/>
      <sz val="10"/>
      <name val="Arial"/>
      <family val="2"/>
    </font>
    <font>
      <sz val="11"/>
      <color indexed="81"/>
      <name val="Tahoma"/>
      <family val="2"/>
    </font>
    <font>
      <b/>
      <u/>
      <sz val="11"/>
      <color indexed="81"/>
      <name val="Tahoma"/>
      <family val="2"/>
    </font>
    <font>
      <b/>
      <sz val="11"/>
      <color indexed="81"/>
      <name val="Tahoma"/>
      <family val="2"/>
    </font>
    <font>
      <b/>
      <sz val="8"/>
      <color indexed="81"/>
      <name val="Tahoma"/>
      <family val="2"/>
    </font>
    <font>
      <b/>
      <sz val="12"/>
      <color indexed="81"/>
      <name val="Tahoma"/>
      <family val="2"/>
    </font>
    <font>
      <sz val="12"/>
      <color indexed="81"/>
      <name val="Tahoma"/>
      <family val="2"/>
    </font>
    <font>
      <u/>
      <sz val="12"/>
      <color indexed="81"/>
      <name val="Tahoma"/>
      <family val="2"/>
    </font>
    <font>
      <b/>
      <sz val="10"/>
      <color indexed="81"/>
      <name val="Tahoma"/>
      <family val="2"/>
    </font>
    <font>
      <sz val="10"/>
      <color indexed="81"/>
      <name val="Tahoma"/>
      <family val="2"/>
    </font>
    <font>
      <sz val="9"/>
      <color indexed="81"/>
      <name val="Tahoma"/>
      <family val="2"/>
    </font>
    <font>
      <b/>
      <sz val="8"/>
      <name val="Arial"/>
      <family val="2"/>
    </font>
    <font>
      <sz val="8"/>
      <color theme="1"/>
      <name val="Calibri"/>
      <family val="2"/>
      <scheme val="minor"/>
    </font>
    <font>
      <sz val="8"/>
      <name val="Arial"/>
      <family val="2"/>
    </font>
    <font>
      <sz val="8"/>
      <color rgb="FFFF0000"/>
      <name val="Arial"/>
      <family val="2"/>
    </font>
    <font>
      <b/>
      <sz val="9"/>
      <color indexed="81"/>
      <name val="Tahoma"/>
      <family val="2"/>
    </font>
    <font>
      <sz val="8"/>
      <color theme="1"/>
      <name val="Arial"/>
      <family val="2"/>
    </font>
    <font>
      <sz val="8"/>
      <name val="Calibri"/>
      <family val="2"/>
    </font>
  </fonts>
  <fills count="10">
    <fill>
      <patternFill patternType="none"/>
    </fill>
    <fill>
      <patternFill patternType="gray125"/>
    </fill>
    <fill>
      <patternFill patternType="solid">
        <fgColor theme="0"/>
        <bgColor indexed="64"/>
      </patternFill>
    </fill>
    <fill>
      <patternFill patternType="solid">
        <fgColor indexed="44"/>
        <bgColor indexed="64"/>
      </patternFill>
    </fill>
    <fill>
      <patternFill patternType="solid">
        <fgColor theme="0" tint="-4.9989318521683403E-2"/>
        <bgColor indexed="64"/>
      </patternFill>
    </fill>
    <fill>
      <patternFill patternType="solid">
        <fgColor rgb="FFE6EAB0"/>
        <bgColor indexed="64"/>
      </patternFill>
    </fill>
    <fill>
      <patternFill patternType="solid">
        <fgColor indexed="43"/>
        <bgColor indexed="64"/>
      </patternFill>
    </fill>
    <fill>
      <patternFill patternType="solid">
        <fgColor rgb="FF92D050"/>
        <bgColor indexed="64"/>
      </patternFill>
    </fill>
    <fill>
      <patternFill patternType="solid">
        <fgColor indexed="47"/>
        <bgColor indexed="64"/>
      </patternFill>
    </fill>
    <fill>
      <patternFill patternType="solid">
        <fgColor indexed="42"/>
        <bgColor indexed="64"/>
      </patternFill>
    </fill>
  </fills>
  <borders count="49">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234">
    <xf numFmtId="0" fontId="0" fillId="0" borderId="0" xfId="0"/>
    <xf numFmtId="4" fontId="2" fillId="0" borderId="0" xfId="0" applyNumberFormat="1" applyFont="1" applyAlignment="1" applyProtection="1">
      <alignment horizontal="center"/>
      <protection locked="0"/>
    </xf>
    <xf numFmtId="4" fontId="3" fillId="0" borderId="0" xfId="0" applyNumberFormat="1" applyFont="1" applyProtection="1">
      <protection locked="0"/>
    </xf>
    <xf numFmtId="0" fontId="3" fillId="0" borderId="0" xfId="0" applyFont="1" applyProtection="1">
      <protection locked="0"/>
    </xf>
    <xf numFmtId="0" fontId="2" fillId="0" borderId="0" xfId="0" applyFont="1" applyAlignment="1" applyProtection="1">
      <alignment horizontal="justify"/>
      <protection locked="0"/>
    </xf>
    <xf numFmtId="0" fontId="4" fillId="0" borderId="0" xfId="0" applyFont="1" applyAlignment="1">
      <alignment horizontal="left"/>
    </xf>
    <xf numFmtId="0" fontId="2" fillId="0" borderId="0" xfId="0" applyFont="1" applyAlignment="1" applyProtection="1">
      <alignment horizontal="left"/>
      <protection locked="0"/>
    </xf>
    <xf numFmtId="0" fontId="3" fillId="2" borderId="1" xfId="0" applyFont="1" applyFill="1" applyBorder="1" applyAlignment="1" applyProtection="1">
      <alignment horizontal="justify" vertical="top"/>
      <protection locked="0"/>
    </xf>
    <xf numFmtId="0" fontId="2" fillId="0" borderId="0" xfId="0" applyFont="1" applyAlignment="1" applyProtection="1">
      <alignment horizontal="justify" vertical="top"/>
      <protection locked="0"/>
    </xf>
    <xf numFmtId="0" fontId="3" fillId="0" borderId="1" xfId="0" applyFont="1" applyBorder="1" applyAlignment="1" applyProtection="1">
      <alignment horizontal="justify" vertical="top"/>
      <protection locked="0"/>
    </xf>
    <xf numFmtId="0" fontId="3" fillId="0" borderId="1" xfId="0" applyFont="1" applyBorder="1" applyAlignment="1" applyProtection="1">
      <alignment horizontal="justify" vertical="top" wrapText="1"/>
      <protection locked="0"/>
    </xf>
    <xf numFmtId="0" fontId="5" fillId="0" borderId="0" xfId="0" applyFont="1" applyAlignment="1">
      <alignment horizontal="justify" vertical="top"/>
    </xf>
    <xf numFmtId="0" fontId="2" fillId="0" borderId="0" xfId="0" applyFont="1" applyAlignment="1">
      <alignment horizontal="justify"/>
    </xf>
    <xf numFmtId="0" fontId="5" fillId="0" borderId="0" xfId="0" applyFont="1" applyAlignment="1" applyProtection="1">
      <alignment horizontal="justify" vertical="top"/>
      <protection locked="0"/>
    </xf>
    <xf numFmtId="0" fontId="3" fillId="0" borderId="0" xfId="0" applyFont="1"/>
    <xf numFmtId="0" fontId="2" fillId="0" borderId="0" xfId="0" applyFont="1" applyAlignment="1" applyProtection="1">
      <alignment horizontal="right" vertical="top"/>
      <protection locked="0"/>
    </xf>
    <xf numFmtId="4" fontId="2" fillId="0" borderId="0" xfId="0" applyNumberFormat="1" applyFont="1" applyAlignment="1" applyProtection="1">
      <alignment horizontal="justify" vertical="top"/>
      <protection locked="0"/>
    </xf>
    <xf numFmtId="0" fontId="4" fillId="0" borderId="0" xfId="0" applyFont="1" applyAlignment="1" applyProtection="1">
      <alignment horizontal="left"/>
      <protection locked="0"/>
    </xf>
    <xf numFmtId="0" fontId="2" fillId="3" borderId="1" xfId="0" applyFont="1" applyFill="1" applyBorder="1" applyAlignment="1">
      <alignment horizontal="justify" vertical="top"/>
    </xf>
    <xf numFmtId="0" fontId="6" fillId="0" borderId="1" xfId="0" applyFont="1" applyBorder="1" applyAlignment="1" applyProtection="1">
      <alignment horizontal="justify" vertical="top"/>
      <protection locked="0"/>
    </xf>
    <xf numFmtId="0" fontId="2" fillId="0" borderId="0" xfId="0" applyFont="1"/>
    <xf numFmtId="0" fontId="3" fillId="0" borderId="0" xfId="0" applyFont="1" applyAlignment="1" applyProtection="1">
      <alignment horizontal="left"/>
      <protection locked="0"/>
    </xf>
    <xf numFmtId="0" fontId="7" fillId="0" borderId="0" xfId="0" applyFont="1" applyAlignment="1" applyProtection="1">
      <alignment horizontal="left"/>
      <protection locked="0"/>
    </xf>
    <xf numFmtId="4" fontId="18" fillId="0" borderId="0" xfId="0" applyNumberFormat="1" applyFont="1" applyAlignment="1" applyProtection="1">
      <alignment horizontal="left"/>
      <protection hidden="1"/>
    </xf>
    <xf numFmtId="0" fontId="18" fillId="0" borderId="0" xfId="0" applyFont="1" applyAlignment="1" applyProtection="1">
      <alignment horizontal="center"/>
      <protection hidden="1"/>
    </xf>
    <xf numFmtId="0" fontId="19" fillId="0" borderId="0" xfId="0" applyFont="1" applyProtection="1">
      <protection hidden="1"/>
    </xf>
    <xf numFmtId="0" fontId="19" fillId="0" borderId="0" xfId="0" applyFont="1"/>
    <xf numFmtId="0" fontId="18" fillId="0" borderId="0" xfId="0" applyFont="1" applyAlignment="1" applyProtection="1">
      <alignment horizontal="center"/>
      <protection locked="0"/>
    </xf>
    <xf numFmtId="0" fontId="19" fillId="0" borderId="0" xfId="0" applyFont="1" applyProtection="1">
      <protection locked="0"/>
    </xf>
    <xf numFmtId="0" fontId="18" fillId="0" borderId="0" xfId="0" applyFont="1" applyAlignment="1" applyProtection="1">
      <alignment horizontal="left"/>
      <protection locked="0"/>
    </xf>
    <xf numFmtId="4" fontId="18" fillId="0" borderId="0" xfId="0" applyNumberFormat="1" applyFont="1" applyAlignment="1" applyProtection="1">
      <alignment horizontal="left"/>
      <protection locked="0"/>
    </xf>
    <xf numFmtId="0" fontId="18" fillId="4" borderId="1" xfId="0" applyFont="1" applyFill="1" applyBorder="1" applyAlignment="1" applyProtection="1">
      <alignment horizontal="center" vertical="justify"/>
      <protection hidden="1"/>
    </xf>
    <xf numFmtId="0" fontId="18" fillId="7" borderId="20" xfId="0" applyFont="1" applyFill="1" applyBorder="1" applyAlignment="1" applyProtection="1">
      <alignment horizontal="center" vertical="center"/>
      <protection hidden="1"/>
    </xf>
    <xf numFmtId="0" fontId="18" fillId="5" borderId="6" xfId="0" applyFont="1" applyFill="1" applyBorder="1" applyAlignment="1">
      <alignment horizontal="center" vertical="justify"/>
    </xf>
    <xf numFmtId="4" fontId="20" fillId="0" borderId="24" xfId="0" applyNumberFormat="1" applyFont="1" applyBorder="1" applyAlignment="1" applyProtection="1">
      <alignment horizontal="justify" vertical="top"/>
      <protection locked="0"/>
    </xf>
    <xf numFmtId="0" fontId="20" fillId="0" borderId="26" xfId="0" applyFont="1" applyBorder="1" applyAlignment="1" applyProtection="1">
      <alignment horizontal="justify" vertical="top"/>
      <protection locked="0"/>
    </xf>
    <xf numFmtId="4" fontId="20" fillId="0" borderId="27" xfId="0" applyNumberFormat="1" applyFont="1" applyBorder="1" applyAlignment="1" applyProtection="1">
      <alignment horizontal="justify" vertical="center"/>
      <protection locked="0"/>
    </xf>
    <xf numFmtId="0" fontId="20" fillId="0" borderId="27" xfId="0" applyFont="1" applyBorder="1" applyAlignment="1" applyProtection="1">
      <alignment horizontal="center" vertical="center"/>
      <protection locked="0"/>
    </xf>
    <xf numFmtId="0" fontId="20" fillId="0" borderId="27" xfId="0" applyFont="1" applyBorder="1" applyAlignment="1" applyProtection="1">
      <alignment horizontal="justify" vertical="top"/>
      <protection locked="0"/>
    </xf>
    <xf numFmtId="0" fontId="20" fillId="0" borderId="27" xfId="0" applyFont="1" applyBorder="1" applyAlignment="1" applyProtection="1">
      <alignment horizontal="center" vertical="top"/>
      <protection locked="0"/>
    </xf>
    <xf numFmtId="9" fontId="20" fillId="7" borderId="28" xfId="2" applyFont="1" applyFill="1" applyBorder="1" applyAlignment="1" applyProtection="1">
      <alignment horizontal="center" vertical="top"/>
      <protection hidden="1"/>
    </xf>
    <xf numFmtId="0" fontId="20" fillId="0" borderId="28" xfId="0" applyFont="1" applyBorder="1" applyAlignment="1" applyProtection="1">
      <alignment horizontal="center" vertical="top"/>
      <protection locked="0"/>
    </xf>
    <xf numFmtId="164" fontId="20" fillId="0" borderId="27" xfId="1" applyFont="1" applyBorder="1" applyAlignment="1" applyProtection="1">
      <alignment horizontal="justify" vertical="top"/>
      <protection locked="0"/>
    </xf>
    <xf numFmtId="0" fontId="20" fillId="2" borderId="27" xfId="0" applyFont="1" applyFill="1" applyBorder="1" applyAlignment="1" applyProtection="1">
      <alignment horizontal="center" vertical="center"/>
      <protection locked="0"/>
    </xf>
    <xf numFmtId="0" fontId="20" fillId="2" borderId="27" xfId="0" applyFont="1" applyFill="1" applyBorder="1" applyAlignment="1" applyProtection="1">
      <alignment horizontal="center" vertical="top"/>
      <protection locked="0"/>
    </xf>
    <xf numFmtId="9" fontId="20" fillId="7" borderId="27" xfId="2" applyFont="1" applyFill="1" applyBorder="1" applyAlignment="1" applyProtection="1">
      <alignment horizontal="center" vertical="top"/>
      <protection hidden="1"/>
    </xf>
    <xf numFmtId="0" fontId="20" fillId="0" borderId="27" xfId="0" applyFont="1" applyBorder="1" applyAlignment="1" applyProtection="1">
      <alignment horizontal="justify" vertical="top"/>
      <protection hidden="1"/>
    </xf>
    <xf numFmtId="0" fontId="21" fillId="0" borderId="27" xfId="0" applyFont="1" applyBorder="1" applyAlignment="1" applyProtection="1">
      <alignment horizontal="justify" vertical="top"/>
      <protection hidden="1"/>
    </xf>
    <xf numFmtId="0" fontId="20" fillId="2" borderId="27" xfId="0" applyFont="1" applyFill="1" applyBorder="1" applyAlignment="1" applyProtection="1">
      <alignment horizontal="justify" vertical="top"/>
      <protection locked="0"/>
    </xf>
    <xf numFmtId="4" fontId="20" fillId="2" borderId="24" xfId="0" applyNumberFormat="1" applyFont="1" applyFill="1" applyBorder="1" applyAlignment="1" applyProtection="1">
      <alignment horizontal="justify" vertical="top"/>
      <protection locked="0"/>
    </xf>
    <xf numFmtId="0" fontId="20" fillId="2" borderId="27" xfId="0" applyFont="1" applyFill="1" applyBorder="1" applyAlignment="1">
      <alignment wrapText="1"/>
    </xf>
    <xf numFmtId="0" fontId="20" fillId="0" borderId="28" xfId="0" applyFont="1" applyBorder="1" applyAlignment="1" applyProtection="1">
      <alignment horizontal="justify" vertical="top"/>
      <protection locked="0"/>
    </xf>
    <xf numFmtId="166" fontId="20" fillId="2" borderId="27" xfId="1" applyNumberFormat="1" applyFont="1" applyFill="1" applyBorder="1" applyAlignment="1">
      <alignment wrapText="1"/>
    </xf>
    <xf numFmtId="4" fontId="18" fillId="8" borderId="16" xfId="0" applyNumberFormat="1" applyFont="1" applyFill="1" applyBorder="1" applyAlignment="1" applyProtection="1">
      <alignment vertical="center"/>
      <protection hidden="1"/>
    </xf>
    <xf numFmtId="0" fontId="18" fillId="8" borderId="16" xfId="0" applyFont="1" applyFill="1" applyBorder="1" applyAlignment="1" applyProtection="1">
      <alignment vertical="center"/>
      <protection hidden="1"/>
    </xf>
    <xf numFmtId="0" fontId="18" fillId="8" borderId="13" xfId="0" applyFont="1" applyFill="1" applyBorder="1" applyAlignment="1" applyProtection="1">
      <alignment vertical="center"/>
      <protection hidden="1"/>
    </xf>
    <xf numFmtId="0" fontId="18" fillId="8" borderId="17" xfId="0" applyFont="1" applyFill="1" applyBorder="1" applyAlignment="1" applyProtection="1">
      <alignment horizontal="center" vertical="center"/>
      <protection hidden="1"/>
    </xf>
    <xf numFmtId="0" fontId="18" fillId="8" borderId="29" xfId="0" applyFont="1" applyFill="1" applyBorder="1" applyAlignment="1" applyProtection="1">
      <alignment vertical="center"/>
      <protection hidden="1"/>
    </xf>
    <xf numFmtId="0" fontId="18" fillId="8" borderId="22" xfId="0" applyFont="1" applyFill="1" applyBorder="1" applyAlignment="1" applyProtection="1">
      <alignment vertical="center"/>
      <protection hidden="1"/>
    </xf>
    <xf numFmtId="165" fontId="18" fillId="8" borderId="22" xfId="0" applyNumberFormat="1" applyFont="1" applyFill="1" applyBorder="1" applyAlignment="1" applyProtection="1">
      <alignment vertical="center"/>
      <protection hidden="1"/>
    </xf>
    <xf numFmtId="4" fontId="18" fillId="8" borderId="30" xfId="0" applyNumberFormat="1" applyFont="1" applyFill="1" applyBorder="1" applyAlignment="1" applyProtection="1">
      <alignment vertical="center"/>
      <protection hidden="1"/>
    </xf>
    <xf numFmtId="4" fontId="18" fillId="6" borderId="7" xfId="0" applyNumberFormat="1" applyFont="1" applyFill="1" applyBorder="1" applyAlignment="1" applyProtection="1">
      <alignment vertical="center"/>
      <protection hidden="1"/>
    </xf>
    <xf numFmtId="4" fontId="18" fillId="6" borderId="9" xfId="0" applyNumberFormat="1" applyFont="1" applyFill="1" applyBorder="1" applyAlignment="1" applyProtection="1">
      <alignment vertical="center"/>
      <protection hidden="1"/>
    </xf>
    <xf numFmtId="4" fontId="18" fillId="6" borderId="6" xfId="0" applyNumberFormat="1" applyFont="1" applyFill="1" applyBorder="1" applyAlignment="1" applyProtection="1">
      <alignment vertical="center"/>
      <protection hidden="1"/>
    </xf>
    <xf numFmtId="0" fontId="18" fillId="6" borderId="9" xfId="0" applyFont="1" applyFill="1" applyBorder="1" applyAlignment="1" applyProtection="1">
      <alignment horizontal="center" vertical="center"/>
      <protection hidden="1"/>
    </xf>
    <xf numFmtId="9" fontId="18" fillId="6" borderId="6" xfId="2" applyFont="1" applyFill="1" applyBorder="1" applyAlignment="1" applyProtection="1">
      <alignment vertical="center"/>
      <protection hidden="1"/>
    </xf>
    <xf numFmtId="4" fontId="18" fillId="9" borderId="2" xfId="0" applyNumberFormat="1" applyFont="1" applyFill="1" applyBorder="1" applyAlignment="1" applyProtection="1">
      <alignment vertical="center"/>
      <protection hidden="1"/>
    </xf>
    <xf numFmtId="9" fontId="18" fillId="9" borderId="4" xfId="2" applyFont="1" applyFill="1" applyBorder="1" applyAlignment="1" applyProtection="1">
      <alignment vertical="center"/>
      <protection hidden="1"/>
    </xf>
    <xf numFmtId="4" fontId="18" fillId="9" borderId="4" xfId="0" applyNumberFormat="1" applyFont="1" applyFill="1" applyBorder="1" applyAlignment="1" applyProtection="1">
      <alignment vertical="center"/>
      <protection hidden="1"/>
    </xf>
    <xf numFmtId="0" fontId="18" fillId="9" borderId="4" xfId="0" applyFont="1" applyFill="1" applyBorder="1" applyAlignment="1" applyProtection="1">
      <alignment horizontal="center" vertical="center"/>
      <protection hidden="1"/>
    </xf>
    <xf numFmtId="9" fontId="18" fillId="9" borderId="1" xfId="2" applyFont="1" applyFill="1" applyBorder="1" applyAlignment="1" applyProtection="1">
      <alignment vertical="center"/>
      <protection hidden="1"/>
    </xf>
    <xf numFmtId="4" fontId="18" fillId="9" borderId="5" xfId="0" applyNumberFormat="1" applyFont="1" applyFill="1" applyBorder="1" applyAlignment="1" applyProtection="1">
      <alignment vertical="center"/>
      <protection hidden="1"/>
    </xf>
    <xf numFmtId="9" fontId="18" fillId="9" borderId="14" xfId="2" applyFont="1" applyFill="1" applyBorder="1" applyAlignment="1" applyProtection="1">
      <alignment vertical="center"/>
      <protection hidden="1"/>
    </xf>
    <xf numFmtId="0" fontId="18" fillId="9" borderId="4" xfId="2" applyNumberFormat="1" applyFont="1" applyFill="1" applyBorder="1" applyAlignment="1" applyProtection="1">
      <alignment vertical="center"/>
      <protection hidden="1"/>
    </xf>
    <xf numFmtId="0" fontId="18" fillId="4" borderId="4" xfId="0" applyFont="1" applyFill="1" applyBorder="1" applyAlignment="1" applyProtection="1">
      <alignment horizontal="center" vertical="justify"/>
      <protection hidden="1"/>
    </xf>
    <xf numFmtId="4" fontId="20" fillId="0" borderId="25" xfId="0" applyNumberFormat="1" applyFont="1" applyBorder="1" applyAlignment="1" applyProtection="1">
      <alignment horizontal="justify" vertical="top"/>
      <protection locked="0"/>
    </xf>
    <xf numFmtId="165" fontId="20" fillId="3" borderId="27" xfId="0" applyNumberFormat="1" applyFont="1" applyFill="1" applyBorder="1" applyAlignment="1" applyProtection="1">
      <alignment horizontal="center" vertical="top"/>
      <protection hidden="1"/>
    </xf>
    <xf numFmtId="165" fontId="21" fillId="3" borderId="27" xfId="0" applyNumberFormat="1" applyFont="1" applyFill="1" applyBorder="1" applyAlignment="1" applyProtection="1">
      <alignment horizontal="center" vertical="top"/>
      <protection hidden="1"/>
    </xf>
    <xf numFmtId="4" fontId="20" fillId="2" borderId="25" xfId="0" applyNumberFormat="1" applyFont="1" applyFill="1" applyBorder="1" applyAlignment="1" applyProtection="1">
      <alignment horizontal="justify" vertical="top"/>
      <protection locked="0"/>
    </xf>
    <xf numFmtId="165" fontId="18" fillId="8" borderId="22" xfId="0" applyNumberFormat="1" applyFont="1" applyFill="1" applyBorder="1" applyAlignment="1" applyProtection="1">
      <alignment horizontal="center" vertical="center"/>
      <protection hidden="1"/>
    </xf>
    <xf numFmtId="0" fontId="18" fillId="7" borderId="7" xfId="0" applyFont="1" applyFill="1" applyBorder="1" applyAlignment="1" applyProtection="1">
      <alignment horizontal="left"/>
      <protection hidden="1"/>
    </xf>
    <xf numFmtId="0" fontId="18" fillId="7" borderId="7" xfId="0" applyFont="1" applyFill="1" applyBorder="1" applyAlignment="1" applyProtection="1">
      <alignment horizontal="center"/>
      <protection hidden="1"/>
    </xf>
    <xf numFmtId="0" fontId="18" fillId="7" borderId="6" xfId="0" applyFont="1" applyFill="1" applyBorder="1" applyAlignment="1" applyProtection="1">
      <alignment horizontal="center"/>
      <protection hidden="1"/>
    </xf>
    <xf numFmtId="0" fontId="18" fillId="7" borderId="32" xfId="0" applyFont="1" applyFill="1" applyBorder="1" applyAlignment="1" applyProtection="1">
      <alignment horizontal="center" vertical="center"/>
      <protection hidden="1"/>
    </xf>
    <xf numFmtId="4" fontId="20" fillId="2" borderId="27" xfId="0" applyNumberFormat="1" applyFont="1" applyFill="1" applyBorder="1" applyAlignment="1" applyProtection="1">
      <alignment horizontal="justify" vertical="top"/>
      <protection locked="0"/>
    </xf>
    <xf numFmtId="4" fontId="20" fillId="2" borderId="27" xfId="0" applyNumberFormat="1" applyFont="1" applyFill="1" applyBorder="1" applyAlignment="1" applyProtection="1">
      <alignment horizontal="justify" vertical="center"/>
      <protection locked="0"/>
    </xf>
    <xf numFmtId="4" fontId="20" fillId="0" borderId="34" xfId="0" applyNumberFormat="1" applyFont="1" applyBorder="1" applyAlignment="1" applyProtection="1">
      <alignment horizontal="justify" vertical="top"/>
      <protection locked="0"/>
    </xf>
    <xf numFmtId="164" fontId="20" fillId="0" borderId="35" xfId="1" applyFont="1" applyBorder="1" applyAlignment="1" applyProtection="1">
      <alignment horizontal="justify" vertical="top"/>
      <protection locked="0"/>
    </xf>
    <xf numFmtId="4" fontId="20" fillId="2" borderId="34" xfId="0" applyNumberFormat="1" applyFont="1" applyFill="1" applyBorder="1" applyAlignment="1" applyProtection="1">
      <alignment horizontal="justify" vertical="top"/>
      <protection locked="0"/>
    </xf>
    <xf numFmtId="164" fontId="20" fillId="0" borderId="35" xfId="1" applyFont="1" applyBorder="1" applyAlignment="1" applyProtection="1">
      <alignment horizontal="right" vertical="top"/>
      <protection locked="0"/>
    </xf>
    <xf numFmtId="4" fontId="18" fillId="8" borderId="23" xfId="0" applyNumberFormat="1" applyFont="1" applyFill="1" applyBorder="1" applyAlignment="1" applyProtection="1">
      <alignment vertical="center"/>
      <protection hidden="1"/>
    </xf>
    <xf numFmtId="4" fontId="18" fillId="6" borderId="8" xfId="0" applyNumberFormat="1" applyFont="1" applyFill="1" applyBorder="1" applyAlignment="1" applyProtection="1">
      <alignment vertical="center"/>
      <protection hidden="1"/>
    </xf>
    <xf numFmtId="4" fontId="18" fillId="9" borderId="3" xfId="0" applyNumberFormat="1" applyFont="1" applyFill="1" applyBorder="1" applyAlignment="1" applyProtection="1">
      <alignment vertical="center"/>
      <protection hidden="1"/>
    </xf>
    <xf numFmtId="9" fontId="18" fillId="9" borderId="0" xfId="2" applyFont="1" applyFill="1" applyBorder="1" applyAlignment="1" applyProtection="1">
      <alignment vertical="center"/>
      <protection hidden="1"/>
    </xf>
    <xf numFmtId="4" fontId="18" fillId="9" borderId="0" xfId="0" applyNumberFormat="1" applyFont="1" applyFill="1" applyBorder="1" applyAlignment="1" applyProtection="1">
      <alignment vertical="center"/>
      <protection hidden="1"/>
    </xf>
    <xf numFmtId="0" fontId="18" fillId="9" borderId="0" xfId="0" applyFont="1" applyFill="1" applyBorder="1" applyAlignment="1" applyProtection="1">
      <alignment horizontal="center" vertical="center"/>
      <protection hidden="1"/>
    </xf>
    <xf numFmtId="4" fontId="18" fillId="9" borderId="15" xfId="0" applyNumberFormat="1" applyFont="1" applyFill="1" applyBorder="1" applyAlignment="1" applyProtection="1">
      <alignment vertical="center"/>
      <protection hidden="1"/>
    </xf>
    <xf numFmtId="0" fontId="19" fillId="0" borderId="0" xfId="0" applyFont="1" applyAlignment="1" applyProtection="1">
      <alignment horizontal="center"/>
      <protection hidden="1"/>
    </xf>
    <xf numFmtId="0" fontId="18" fillId="0" borderId="0" xfId="0" applyFont="1" applyProtection="1">
      <protection locked="0"/>
    </xf>
    <xf numFmtId="0" fontId="18" fillId="0" borderId="0" xfId="0" applyFont="1" applyProtection="1">
      <protection hidden="1"/>
    </xf>
    <xf numFmtId="0" fontId="18" fillId="4" borderId="2" xfId="0" applyFont="1" applyFill="1" applyBorder="1" applyAlignment="1" applyProtection="1">
      <alignment horizontal="center" vertical="justify"/>
      <protection hidden="1"/>
    </xf>
    <xf numFmtId="0" fontId="18" fillId="7" borderId="6" xfId="0" applyFont="1" applyFill="1" applyBorder="1" applyAlignment="1" applyProtection="1">
      <alignment horizontal="center" vertical="center" wrapText="1"/>
      <protection hidden="1"/>
    </xf>
    <xf numFmtId="0" fontId="18" fillId="7" borderId="14" xfId="0" applyFont="1" applyFill="1" applyBorder="1" applyAlignment="1" applyProtection="1">
      <alignment horizontal="center" vertical="center" wrapText="1"/>
      <protection hidden="1"/>
    </xf>
    <xf numFmtId="4" fontId="20" fillId="2" borderId="26" xfId="0" applyNumberFormat="1" applyFont="1" applyFill="1" applyBorder="1" applyAlignment="1" applyProtection="1">
      <alignment horizontal="justify" vertical="top"/>
      <protection locked="0"/>
    </xf>
    <xf numFmtId="0" fontId="20" fillId="2" borderId="28" xfId="0" applyFont="1" applyFill="1" applyBorder="1" applyAlignment="1" applyProtection="1">
      <alignment horizontal="center" vertical="top"/>
      <protection locked="0"/>
    </xf>
    <xf numFmtId="4" fontId="20" fillId="0" borderId="27" xfId="0" applyNumberFormat="1" applyFont="1" applyBorder="1" applyAlignment="1" applyProtection="1">
      <alignment horizontal="right" vertical="top"/>
      <protection locked="0"/>
    </xf>
    <xf numFmtId="9" fontId="20" fillId="3" borderId="27" xfId="2" applyFont="1" applyFill="1" applyBorder="1" applyAlignment="1" applyProtection="1">
      <alignment horizontal="center" vertical="top"/>
      <protection hidden="1"/>
    </xf>
    <xf numFmtId="4" fontId="20" fillId="2" borderId="27" xfId="0" applyNumberFormat="1" applyFont="1" applyFill="1" applyBorder="1" applyAlignment="1" applyProtection="1">
      <alignment horizontal="right" vertical="top"/>
      <protection locked="0"/>
    </xf>
    <xf numFmtId="9" fontId="21" fillId="3" borderId="27" xfId="2" applyFont="1" applyFill="1" applyBorder="1" applyAlignment="1" applyProtection="1">
      <alignment horizontal="center" vertical="top"/>
      <protection hidden="1"/>
    </xf>
    <xf numFmtId="49" fontId="20" fillId="0" borderId="27" xfId="0" applyNumberFormat="1" applyFont="1" applyBorder="1" applyAlignment="1" applyProtection="1">
      <alignment horizontal="justify" vertical="top"/>
      <protection locked="0"/>
    </xf>
    <xf numFmtId="4" fontId="20" fillId="0" borderId="35" xfId="0" applyNumberFormat="1" applyFont="1" applyBorder="1" applyAlignment="1" applyProtection="1">
      <alignment horizontal="right" vertical="top"/>
      <protection locked="0"/>
    </xf>
    <xf numFmtId="4" fontId="18" fillId="8" borderId="2" xfId="0" applyNumberFormat="1" applyFont="1" applyFill="1" applyBorder="1" applyAlignment="1" applyProtection="1">
      <alignment vertical="center"/>
      <protection hidden="1"/>
    </xf>
    <xf numFmtId="0" fontId="18" fillId="8" borderId="2" xfId="0" applyFont="1" applyFill="1" applyBorder="1" applyAlignment="1" applyProtection="1">
      <alignment vertical="center"/>
      <protection hidden="1"/>
    </xf>
    <xf numFmtId="0" fontId="18" fillId="8" borderId="1" xfId="0" applyFont="1" applyFill="1" applyBorder="1" applyAlignment="1" applyProtection="1">
      <alignment vertical="center"/>
      <protection hidden="1"/>
    </xf>
    <xf numFmtId="0" fontId="18" fillId="8" borderId="4" xfId="0" applyFont="1" applyFill="1" applyBorder="1" applyAlignment="1" applyProtection="1">
      <alignment horizontal="center" vertical="center"/>
      <protection hidden="1"/>
    </xf>
    <xf numFmtId="0" fontId="18" fillId="8" borderId="37" xfId="0" applyFont="1" applyFill="1" applyBorder="1" applyAlignment="1" applyProtection="1">
      <alignment vertical="center"/>
      <protection hidden="1"/>
    </xf>
    <xf numFmtId="0" fontId="18" fillId="8" borderId="38" xfId="0" applyFont="1" applyFill="1" applyBorder="1" applyAlignment="1" applyProtection="1">
      <alignment vertical="center"/>
      <protection hidden="1"/>
    </xf>
    <xf numFmtId="165" fontId="18" fillId="8" borderId="38" xfId="0" applyNumberFormat="1" applyFont="1" applyFill="1" applyBorder="1" applyAlignment="1" applyProtection="1">
      <alignment vertical="center"/>
      <protection hidden="1"/>
    </xf>
    <xf numFmtId="165" fontId="18" fillId="8" borderId="38" xfId="0" applyNumberFormat="1" applyFont="1" applyFill="1" applyBorder="1" applyAlignment="1" applyProtection="1">
      <alignment horizontal="center" vertical="center"/>
      <protection hidden="1"/>
    </xf>
    <xf numFmtId="4" fontId="18" fillId="8" borderId="39" xfId="0" applyNumberFormat="1" applyFont="1" applyFill="1" applyBorder="1" applyAlignment="1" applyProtection="1">
      <alignment vertical="center"/>
      <protection hidden="1"/>
    </xf>
    <xf numFmtId="4" fontId="18" fillId="6" borderId="2" xfId="0" applyNumberFormat="1" applyFont="1" applyFill="1" applyBorder="1" applyAlignment="1" applyProtection="1">
      <alignment vertical="center"/>
      <protection hidden="1"/>
    </xf>
    <xf numFmtId="4" fontId="18" fillId="6" borderId="4" xfId="0" applyNumberFormat="1" applyFont="1" applyFill="1" applyBorder="1" applyAlignment="1" applyProtection="1">
      <alignment vertical="center"/>
      <protection hidden="1"/>
    </xf>
    <xf numFmtId="4" fontId="18" fillId="6" borderId="1" xfId="0" applyNumberFormat="1" applyFont="1" applyFill="1" applyBorder="1" applyAlignment="1" applyProtection="1">
      <alignment vertical="center"/>
      <protection hidden="1"/>
    </xf>
    <xf numFmtId="0" fontId="18" fillId="6" borderId="4" xfId="0" applyFont="1" applyFill="1" applyBorder="1" applyAlignment="1" applyProtection="1">
      <alignment horizontal="center" vertical="center"/>
      <protection hidden="1"/>
    </xf>
    <xf numFmtId="9" fontId="18" fillId="6" borderId="1" xfId="2" applyFont="1" applyFill="1" applyBorder="1" applyAlignment="1" applyProtection="1">
      <alignment vertical="center"/>
      <protection hidden="1"/>
    </xf>
    <xf numFmtId="4" fontId="18" fillId="9" borderId="4" xfId="0" applyNumberFormat="1" applyFont="1" applyFill="1" applyBorder="1" applyAlignment="1" applyProtection="1">
      <alignment horizontal="right"/>
      <protection hidden="1"/>
    </xf>
    <xf numFmtId="4" fontId="18" fillId="9" borderId="16" xfId="0" applyNumberFormat="1" applyFont="1" applyFill="1" applyBorder="1" applyAlignment="1" applyProtection="1">
      <alignment vertical="center"/>
      <protection hidden="1"/>
    </xf>
    <xf numFmtId="4" fontId="18" fillId="9" borderId="17" xfId="0" applyNumberFormat="1" applyFont="1" applyFill="1" applyBorder="1" applyAlignment="1" applyProtection="1">
      <alignment vertical="center"/>
      <protection hidden="1"/>
    </xf>
    <xf numFmtId="9" fontId="18" fillId="9" borderId="17" xfId="2" applyFont="1" applyFill="1" applyBorder="1" applyAlignment="1" applyProtection="1">
      <alignment vertical="center"/>
      <protection hidden="1"/>
    </xf>
    <xf numFmtId="0" fontId="18" fillId="9" borderId="17" xfId="0" applyFont="1" applyFill="1" applyBorder="1" applyAlignment="1" applyProtection="1">
      <alignment horizontal="center" vertical="center"/>
      <protection hidden="1"/>
    </xf>
    <xf numFmtId="9" fontId="18" fillId="9" borderId="13" xfId="2" applyFont="1" applyFill="1" applyBorder="1" applyAlignment="1" applyProtection="1">
      <alignment vertical="center"/>
      <protection hidden="1"/>
    </xf>
    <xf numFmtId="4" fontId="20" fillId="2" borderId="35" xfId="0" applyNumberFormat="1" applyFont="1" applyFill="1" applyBorder="1" applyAlignment="1" applyProtection="1">
      <alignment horizontal="right" vertical="top"/>
      <protection locked="0"/>
    </xf>
    <xf numFmtId="4" fontId="18" fillId="6" borderId="3" xfId="0" applyNumberFormat="1" applyFont="1" applyFill="1" applyBorder="1" applyAlignment="1" applyProtection="1">
      <alignment vertical="center"/>
      <protection hidden="1"/>
    </xf>
    <xf numFmtId="0" fontId="18" fillId="0" borderId="0" xfId="0" applyFont="1" applyAlignment="1" applyProtection="1">
      <alignment horizontal="left"/>
      <protection hidden="1"/>
    </xf>
    <xf numFmtId="0" fontId="18" fillId="4" borderId="40" xfId="0" applyFont="1" applyFill="1" applyBorder="1" applyAlignment="1" applyProtection="1">
      <alignment horizontal="center" vertical="justify"/>
      <protection hidden="1"/>
    </xf>
    <xf numFmtId="0" fontId="18" fillId="7" borderId="27" xfId="0" applyFont="1" applyFill="1" applyBorder="1" applyAlignment="1" applyProtection="1">
      <alignment horizontal="left"/>
      <protection hidden="1"/>
    </xf>
    <xf numFmtId="0" fontId="18" fillId="7" borderId="27" xfId="0" applyFont="1" applyFill="1" applyBorder="1" applyAlignment="1" applyProtection="1">
      <alignment horizontal="center"/>
      <protection hidden="1"/>
    </xf>
    <xf numFmtId="0" fontId="20" fillId="2" borderId="36" xfId="0" applyFont="1" applyFill="1" applyBorder="1" applyAlignment="1" applyProtection="1">
      <alignment horizontal="justify" vertical="top"/>
      <protection locked="0"/>
    </xf>
    <xf numFmtId="0" fontId="20" fillId="0" borderId="36" xfId="0" applyFont="1" applyBorder="1" applyAlignment="1" applyProtection="1">
      <alignment horizontal="justify" vertical="top"/>
      <protection locked="0"/>
    </xf>
    <xf numFmtId="0" fontId="20" fillId="2" borderId="20" xfId="0" applyFont="1" applyFill="1" applyBorder="1" applyAlignment="1" applyProtection="1">
      <alignment horizontal="justify" vertical="top"/>
      <protection locked="0"/>
    </xf>
    <xf numFmtId="0" fontId="18" fillId="8" borderId="4" xfId="0" applyFont="1" applyFill="1" applyBorder="1" applyAlignment="1" applyProtection="1">
      <alignment vertical="center"/>
      <protection hidden="1"/>
    </xf>
    <xf numFmtId="0" fontId="18" fillId="8" borderId="42" xfId="0" applyFont="1" applyFill="1" applyBorder="1" applyAlignment="1" applyProtection="1">
      <alignment vertical="center"/>
      <protection hidden="1"/>
    </xf>
    <xf numFmtId="0" fontId="18" fillId="6" borderId="4" xfId="0" applyFont="1" applyFill="1" applyBorder="1" applyAlignment="1" applyProtection="1">
      <alignment vertical="center"/>
      <protection hidden="1"/>
    </xf>
    <xf numFmtId="0" fontId="18" fillId="9" borderId="4" xfId="0" applyFont="1" applyFill="1" applyBorder="1" applyAlignment="1" applyProtection="1">
      <alignment vertical="center"/>
      <protection hidden="1"/>
    </xf>
    <xf numFmtId="0" fontId="18" fillId="9" borderId="17" xfId="0" applyFont="1" applyFill="1" applyBorder="1" applyAlignment="1" applyProtection="1">
      <alignment vertical="center"/>
      <protection hidden="1"/>
    </xf>
    <xf numFmtId="0" fontId="18" fillId="0" borderId="0" xfId="0" applyFont="1" applyAlignment="1" applyProtection="1">
      <alignment horizontal="left"/>
      <protection hidden="1"/>
    </xf>
    <xf numFmtId="0" fontId="18" fillId="4" borderId="36" xfId="0" applyFont="1" applyFill="1" applyBorder="1" applyAlignment="1" applyProtection="1">
      <alignment horizontal="center" vertical="justify"/>
      <protection hidden="1"/>
    </xf>
    <xf numFmtId="0" fontId="18" fillId="5" borderId="34" xfId="0" applyFont="1" applyFill="1" applyBorder="1" applyAlignment="1">
      <alignment horizontal="center" vertical="justify"/>
    </xf>
    <xf numFmtId="0" fontId="18" fillId="7" borderId="27" xfId="0" applyFont="1" applyFill="1" applyBorder="1" applyAlignment="1" applyProtection="1">
      <alignment horizontal="center" vertical="center"/>
      <protection hidden="1"/>
    </xf>
    <xf numFmtId="0" fontId="20" fillId="2" borderId="26" xfId="0" applyFont="1" applyFill="1" applyBorder="1" applyAlignment="1" applyProtection="1">
      <alignment horizontal="justify" vertical="top"/>
      <protection locked="0"/>
    </xf>
    <xf numFmtId="0" fontId="18" fillId="7" borderId="2" xfId="0" applyFont="1" applyFill="1" applyBorder="1" applyAlignment="1" applyProtection="1">
      <alignment horizontal="left"/>
      <protection hidden="1"/>
    </xf>
    <xf numFmtId="0" fontId="18" fillId="7" borderId="2" xfId="0" applyFont="1" applyFill="1" applyBorder="1" applyAlignment="1" applyProtection="1">
      <alignment horizontal="center"/>
      <protection hidden="1"/>
    </xf>
    <xf numFmtId="0" fontId="18" fillId="7" borderId="1" xfId="0" applyFont="1" applyFill="1" applyBorder="1" applyAlignment="1" applyProtection="1">
      <alignment horizontal="center"/>
      <protection hidden="1"/>
    </xf>
    <xf numFmtId="0" fontId="18" fillId="7" borderId="22" xfId="0" applyFont="1" applyFill="1" applyBorder="1" applyAlignment="1" applyProtection="1">
      <alignment horizontal="center" vertical="center"/>
      <protection hidden="1"/>
    </xf>
    <xf numFmtId="165" fontId="20" fillId="3" borderId="28" xfId="0" applyNumberFormat="1" applyFont="1" applyFill="1" applyBorder="1" applyAlignment="1" applyProtection="1">
      <alignment horizontal="center" vertical="top"/>
      <protection hidden="1"/>
    </xf>
    <xf numFmtId="0" fontId="20" fillId="0" borderId="44" xfId="0" applyFont="1" applyBorder="1" applyAlignment="1" applyProtection="1">
      <alignment horizontal="justify" vertical="top"/>
      <protection locked="0"/>
    </xf>
    <xf numFmtId="0" fontId="20" fillId="2" borderId="45" xfId="0" applyFont="1" applyFill="1" applyBorder="1" applyAlignment="1" applyProtection="1">
      <alignment horizontal="justify" vertical="top"/>
      <protection locked="0"/>
    </xf>
    <xf numFmtId="4" fontId="20" fillId="2" borderId="28" xfId="0" applyNumberFormat="1" applyFont="1" applyFill="1" applyBorder="1" applyAlignment="1" applyProtection="1">
      <alignment horizontal="justify" vertical="center"/>
      <protection locked="0"/>
    </xf>
    <xf numFmtId="0" fontId="20" fillId="0" borderId="46" xfId="0" applyFont="1" applyBorder="1" applyAlignment="1" applyProtection="1">
      <alignment horizontal="justify" vertical="top"/>
      <protection locked="0"/>
    </xf>
    <xf numFmtId="4" fontId="20" fillId="2" borderId="47" xfId="0" applyNumberFormat="1" applyFont="1" applyFill="1" applyBorder="1" applyAlignment="1" applyProtection="1">
      <alignment horizontal="justify" vertical="top"/>
      <protection locked="0"/>
    </xf>
    <xf numFmtId="164" fontId="20" fillId="0" borderId="48" xfId="1" applyFont="1" applyBorder="1" applyAlignment="1" applyProtection="1">
      <alignment horizontal="justify" vertical="top"/>
      <protection locked="0"/>
    </xf>
    <xf numFmtId="4" fontId="20" fillId="0" borderId="27" xfId="0" applyNumberFormat="1" applyFont="1" applyBorder="1" applyAlignment="1" applyProtection="1">
      <alignment horizontal="justify" vertical="top"/>
      <protection locked="0"/>
    </xf>
    <xf numFmtId="49" fontId="18" fillId="7" borderId="14" xfId="0" applyNumberFormat="1" applyFont="1" applyFill="1" applyBorder="1" applyAlignment="1" applyProtection="1">
      <alignment horizontal="center" vertical="center" wrapText="1"/>
      <protection hidden="1"/>
    </xf>
    <xf numFmtId="164" fontId="20" fillId="2" borderId="35" xfId="1" applyFont="1" applyFill="1" applyBorder="1" applyAlignment="1" applyProtection="1">
      <alignment horizontal="justify" vertical="top"/>
      <protection locked="0"/>
    </xf>
    <xf numFmtId="0" fontId="3" fillId="0" borderId="0" xfId="0" applyFont="1" applyBorder="1" applyAlignment="1" applyProtection="1">
      <alignment horizontal="justify" vertical="top"/>
      <protection locked="0"/>
    </xf>
    <xf numFmtId="0" fontId="23" fillId="0" borderId="0" xfId="0" applyFont="1"/>
    <xf numFmtId="0" fontId="24" fillId="2" borderId="26" xfId="0" applyFont="1" applyFill="1" applyBorder="1" applyAlignment="1" applyProtection="1">
      <alignment horizontal="justify" vertical="top"/>
      <protection locked="0"/>
    </xf>
    <xf numFmtId="0" fontId="24" fillId="0" borderId="26" xfId="0" applyFont="1" applyBorder="1" applyAlignment="1" applyProtection="1">
      <alignment horizontal="justify" vertical="top"/>
      <protection locked="0"/>
    </xf>
    <xf numFmtId="0" fontId="24" fillId="0" borderId="28" xfId="0" applyFont="1" applyBorder="1" applyAlignment="1" applyProtection="1">
      <alignment horizontal="justify" vertical="top"/>
      <protection locked="0"/>
    </xf>
    <xf numFmtId="14" fontId="3" fillId="0" borderId="2" xfId="0" applyNumberFormat="1" applyFont="1" applyBorder="1" applyAlignment="1" applyProtection="1">
      <alignment horizontal="center"/>
      <protection locked="0"/>
    </xf>
    <xf numFmtId="0" fontId="0" fillId="0" borderId="3" xfId="0" applyBorder="1" applyAlignment="1" applyProtection="1">
      <alignment horizontal="center"/>
      <protection locked="0"/>
    </xf>
    <xf numFmtId="0" fontId="2" fillId="3" borderId="5" xfId="0" applyFont="1" applyFill="1" applyBorder="1" applyAlignment="1">
      <alignment horizontal="center" vertical="top"/>
    </xf>
    <xf numFmtId="0" fontId="2" fillId="3" borderId="0" xfId="0" applyFont="1" applyFill="1" applyBorder="1" applyAlignment="1">
      <alignment horizontal="center" vertical="top"/>
    </xf>
    <xf numFmtId="0" fontId="3" fillId="0" borderId="5" xfId="0" applyFont="1" applyBorder="1" applyAlignment="1" applyProtection="1">
      <alignment horizontal="justify" vertical="top" wrapText="1"/>
      <protection locked="0"/>
    </xf>
    <xf numFmtId="0" fontId="3" fillId="0" borderId="0" xfId="0" applyFont="1" applyBorder="1" applyAlignment="1" applyProtection="1">
      <alignment horizontal="justify" vertical="top" wrapText="1"/>
      <protection locked="0"/>
    </xf>
    <xf numFmtId="0" fontId="0" fillId="0" borderId="2" xfId="0" applyBorder="1" applyAlignment="1" applyProtection="1">
      <alignment horizontal="center"/>
      <protection locked="0"/>
    </xf>
    <xf numFmtId="0" fontId="0" fillId="0" borderId="4" xfId="0" applyBorder="1" applyAlignment="1" applyProtection="1">
      <alignment horizontal="center"/>
      <protection locked="0"/>
    </xf>
    <xf numFmtId="0" fontId="2" fillId="0" borderId="2" xfId="0" applyFont="1" applyBorder="1" applyAlignment="1">
      <alignment horizontal="left" vertical="center"/>
    </xf>
    <xf numFmtId="0" fontId="2" fillId="0" borderId="3" xfId="0" applyFont="1" applyBorder="1" applyAlignment="1">
      <alignment horizontal="left" vertical="center"/>
    </xf>
    <xf numFmtId="0" fontId="4" fillId="0" borderId="0" xfId="0" applyFont="1" applyAlignment="1">
      <alignment horizontal="left"/>
    </xf>
    <xf numFmtId="0" fontId="4" fillId="0" borderId="0" xfId="0" applyFont="1" applyAlignment="1" applyProtection="1">
      <alignment horizontal="left"/>
      <protection locked="0"/>
    </xf>
    <xf numFmtId="0" fontId="3" fillId="0" borderId="2" xfId="0" applyFont="1" applyBorder="1" applyAlignment="1" applyProtection="1">
      <alignment horizontal="center" vertical="justify"/>
      <protection locked="0"/>
    </xf>
    <xf numFmtId="0" fontId="3" fillId="0" borderId="4" xfId="0" applyFont="1" applyBorder="1" applyAlignment="1" applyProtection="1">
      <alignment horizontal="center" vertical="justify"/>
      <protection locked="0"/>
    </xf>
    <xf numFmtId="0" fontId="3" fillId="0" borderId="3" xfId="0" applyFont="1" applyBorder="1" applyAlignment="1" applyProtection="1">
      <alignment horizontal="center" vertical="justify"/>
      <protection locked="0"/>
    </xf>
    <xf numFmtId="4" fontId="2" fillId="0" borderId="0" xfId="0" applyNumberFormat="1" applyFont="1" applyAlignment="1">
      <alignment horizontal="center"/>
    </xf>
    <xf numFmtId="0" fontId="18" fillId="7" borderId="7" xfId="0" applyFont="1" applyFill="1" applyBorder="1" applyAlignment="1" applyProtection="1">
      <alignment horizontal="center" vertical="center" wrapText="1"/>
      <protection hidden="1"/>
    </xf>
    <xf numFmtId="0" fontId="18" fillId="7" borderId="8" xfId="0" applyFont="1" applyFill="1" applyBorder="1" applyAlignment="1" applyProtection="1">
      <alignment horizontal="center" vertical="center" wrapText="1"/>
      <protection hidden="1"/>
    </xf>
    <xf numFmtId="0" fontId="18" fillId="7" borderId="6" xfId="0" applyFont="1" applyFill="1" applyBorder="1" applyAlignment="1" applyProtection="1">
      <alignment horizontal="center" vertical="center" wrapText="1"/>
      <protection hidden="1"/>
    </xf>
    <xf numFmtId="0" fontId="18" fillId="7" borderId="13" xfId="0" applyFont="1" applyFill="1" applyBorder="1" applyAlignment="1" applyProtection="1">
      <alignment horizontal="center" vertical="center" wrapText="1"/>
      <protection hidden="1"/>
    </xf>
    <xf numFmtId="0" fontId="18" fillId="0" borderId="0" xfId="0" applyFont="1" applyAlignment="1" applyProtection="1">
      <alignment horizontal="left"/>
      <protection locked="0"/>
    </xf>
    <xf numFmtId="4" fontId="18" fillId="0" borderId="0" xfId="0" applyNumberFormat="1" applyFont="1" applyAlignment="1" applyProtection="1">
      <alignment horizontal="left"/>
      <protection locked="0"/>
    </xf>
    <xf numFmtId="0" fontId="18" fillId="0" borderId="0" xfId="0" applyFont="1" applyAlignment="1" applyProtection="1">
      <alignment horizontal="justify" vertical="center"/>
      <protection locked="0"/>
    </xf>
    <xf numFmtId="0" fontId="18" fillId="4" borderId="4" xfId="0" applyFont="1" applyFill="1" applyBorder="1" applyAlignment="1" applyProtection="1">
      <alignment horizontal="center" vertical="justify"/>
      <protection hidden="1"/>
    </xf>
    <xf numFmtId="0" fontId="18" fillId="4" borderId="3" xfId="0" applyFont="1" applyFill="1" applyBorder="1" applyAlignment="1" applyProtection="1">
      <alignment horizontal="center" vertical="justify"/>
      <protection hidden="1"/>
    </xf>
    <xf numFmtId="0" fontId="18" fillId="7" borderId="15" xfId="0" applyFont="1" applyFill="1" applyBorder="1" applyAlignment="1" applyProtection="1">
      <alignment horizontal="center" vertical="center" wrapText="1"/>
      <protection hidden="1"/>
    </xf>
    <xf numFmtId="0" fontId="18" fillId="7" borderId="18" xfId="0" applyFont="1" applyFill="1" applyBorder="1" applyAlignment="1" applyProtection="1">
      <alignment horizontal="center" vertical="center" wrapText="1"/>
      <protection hidden="1"/>
    </xf>
    <xf numFmtId="0" fontId="18" fillId="7" borderId="7" xfId="0" applyFont="1" applyFill="1" applyBorder="1" applyAlignment="1" applyProtection="1">
      <alignment horizontal="center" vertical="center"/>
      <protection hidden="1"/>
    </xf>
    <xf numFmtId="0" fontId="18" fillId="7" borderId="9" xfId="0" applyFont="1" applyFill="1" applyBorder="1" applyAlignment="1" applyProtection="1">
      <alignment horizontal="center" vertical="center"/>
      <protection hidden="1"/>
    </xf>
    <xf numFmtId="0" fontId="18" fillId="7" borderId="8" xfId="0" applyFont="1" applyFill="1" applyBorder="1" applyAlignment="1" applyProtection="1">
      <alignment horizontal="center" vertical="center"/>
      <protection hidden="1"/>
    </xf>
    <xf numFmtId="0" fontId="18" fillId="7" borderId="16" xfId="0" applyFont="1" applyFill="1" applyBorder="1" applyAlignment="1" applyProtection="1">
      <alignment horizontal="center" vertical="center"/>
      <protection hidden="1"/>
    </xf>
    <xf numFmtId="0" fontId="18" fillId="7" borderId="17" xfId="0" applyFont="1" applyFill="1" applyBorder="1" applyAlignment="1" applyProtection="1">
      <alignment horizontal="center" vertical="center"/>
      <protection hidden="1"/>
    </xf>
    <xf numFmtId="0" fontId="18" fillId="7" borderId="18" xfId="0" applyFont="1" applyFill="1" applyBorder="1" applyAlignment="1" applyProtection="1">
      <alignment horizontal="center" vertical="center"/>
      <protection hidden="1"/>
    </xf>
    <xf numFmtId="0" fontId="18" fillId="7" borderId="6" xfId="0" applyFont="1" applyFill="1" applyBorder="1" applyAlignment="1" applyProtection="1">
      <alignment horizontal="center" vertical="center"/>
      <protection hidden="1"/>
    </xf>
    <xf numFmtId="0" fontId="18" fillId="7" borderId="14" xfId="0" applyFont="1" applyFill="1" applyBorder="1" applyAlignment="1" applyProtection="1">
      <alignment horizontal="center" vertical="center"/>
      <protection hidden="1"/>
    </xf>
    <xf numFmtId="0" fontId="18" fillId="7" borderId="13" xfId="0" applyFont="1" applyFill="1" applyBorder="1" applyAlignment="1" applyProtection="1">
      <alignment horizontal="center" vertical="center"/>
      <protection hidden="1"/>
    </xf>
    <xf numFmtId="0" fontId="18" fillId="7" borderId="10" xfId="0" applyFont="1" applyFill="1" applyBorder="1" applyAlignment="1" applyProtection="1">
      <alignment horizontal="center" vertical="center" wrapText="1"/>
      <protection hidden="1"/>
    </xf>
    <xf numFmtId="0" fontId="18" fillId="7" borderId="11" xfId="0" applyFont="1" applyFill="1" applyBorder="1" applyAlignment="1" applyProtection="1">
      <alignment horizontal="center" vertical="center" wrapText="1"/>
      <protection hidden="1"/>
    </xf>
    <xf numFmtId="0" fontId="18" fillId="7" borderId="12" xfId="0" applyFont="1" applyFill="1" applyBorder="1" applyAlignment="1" applyProtection="1">
      <alignment horizontal="center" vertical="center" wrapText="1"/>
      <protection hidden="1"/>
    </xf>
    <xf numFmtId="0" fontId="18" fillId="7" borderId="14" xfId="0" applyFont="1" applyFill="1" applyBorder="1" applyAlignment="1" applyProtection="1">
      <alignment horizontal="center" vertical="center" wrapText="1"/>
      <protection hidden="1"/>
    </xf>
    <xf numFmtId="0" fontId="18" fillId="7" borderId="19" xfId="0" applyFont="1" applyFill="1" applyBorder="1" applyAlignment="1" applyProtection="1">
      <alignment horizontal="center" vertical="center" textRotation="90"/>
      <protection hidden="1"/>
    </xf>
    <xf numFmtId="0" fontId="18" fillId="7" borderId="43" xfId="0" applyFont="1" applyFill="1" applyBorder="1" applyAlignment="1" applyProtection="1">
      <alignment horizontal="center" vertical="center" textRotation="90"/>
      <protection hidden="1"/>
    </xf>
    <xf numFmtId="0" fontId="18" fillId="7" borderId="21" xfId="0" applyFont="1" applyFill="1" applyBorder="1" applyAlignment="1" applyProtection="1">
      <alignment horizontal="justify" vertical="center"/>
      <protection hidden="1"/>
    </xf>
    <xf numFmtId="0" fontId="18" fillId="7" borderId="23" xfId="0" applyFont="1" applyFill="1" applyBorder="1" applyAlignment="1" applyProtection="1">
      <alignment horizontal="justify" vertical="center"/>
      <protection hidden="1"/>
    </xf>
    <xf numFmtId="0" fontId="18" fillId="5" borderId="6" xfId="0" applyFont="1" applyFill="1" applyBorder="1" applyAlignment="1">
      <alignment horizontal="center" vertical="justify"/>
    </xf>
    <xf numFmtId="0" fontId="18" fillId="5" borderId="13" xfId="0" applyFont="1" applyFill="1" applyBorder="1" applyAlignment="1">
      <alignment horizontal="center" vertical="justify"/>
    </xf>
    <xf numFmtId="0" fontId="18" fillId="6" borderId="7" xfId="0" applyFont="1" applyFill="1" applyBorder="1" applyAlignment="1">
      <alignment horizontal="center" vertical="justify"/>
    </xf>
    <xf numFmtId="0" fontId="18" fillId="6" borderId="5" xfId="0" applyFont="1" applyFill="1" applyBorder="1" applyAlignment="1">
      <alignment horizontal="center" vertical="justify"/>
    </xf>
    <xf numFmtId="0" fontId="18" fillId="6" borderId="16" xfId="0" applyFont="1" applyFill="1" applyBorder="1" applyAlignment="1">
      <alignment horizontal="center" vertical="justify"/>
    </xf>
    <xf numFmtId="0" fontId="18" fillId="6" borderId="14" xfId="0" applyFont="1" applyFill="1" applyBorder="1" applyAlignment="1">
      <alignment horizontal="center" vertical="justify"/>
    </xf>
    <xf numFmtId="0" fontId="18" fillId="4" borderId="2" xfId="0" applyFont="1" applyFill="1" applyBorder="1" applyAlignment="1" applyProtection="1">
      <alignment horizontal="center" vertical="justify"/>
      <protection hidden="1"/>
    </xf>
    <xf numFmtId="0" fontId="18" fillId="5" borderId="14" xfId="0" applyFont="1" applyFill="1" applyBorder="1" applyAlignment="1">
      <alignment horizontal="center" vertical="justify"/>
    </xf>
    <xf numFmtId="0" fontId="18" fillId="7" borderId="31" xfId="0" applyFont="1" applyFill="1" applyBorder="1" applyAlignment="1" applyProtection="1">
      <alignment horizontal="center" vertical="center" textRotation="90"/>
      <protection hidden="1"/>
    </xf>
    <xf numFmtId="0" fontId="18" fillId="7" borderId="33" xfId="0" applyFont="1" applyFill="1" applyBorder="1" applyAlignment="1" applyProtection="1">
      <alignment horizontal="justify" vertical="center"/>
      <protection hidden="1"/>
    </xf>
    <xf numFmtId="0" fontId="18" fillId="7" borderId="27" xfId="0" applyFont="1" applyFill="1" applyBorder="1" applyAlignment="1" applyProtection="1">
      <alignment horizontal="justify" vertical="center"/>
      <protection hidden="1"/>
    </xf>
    <xf numFmtId="0" fontId="18" fillId="7" borderId="27" xfId="0" applyFont="1" applyFill="1" applyBorder="1" applyAlignment="1" applyProtection="1">
      <alignment horizontal="center" vertical="center" wrapText="1"/>
      <protection hidden="1"/>
    </xf>
    <xf numFmtId="0" fontId="18" fillId="7" borderId="35" xfId="0" applyFont="1" applyFill="1" applyBorder="1" applyAlignment="1" applyProtection="1">
      <alignment horizontal="center" vertical="center" wrapText="1"/>
      <protection hidden="1"/>
    </xf>
    <xf numFmtId="0" fontId="18" fillId="0" borderId="0" xfId="0" applyFont="1" applyAlignment="1" applyProtection="1">
      <alignment horizontal="left"/>
      <protection hidden="1"/>
    </xf>
    <xf numFmtId="0" fontId="18" fillId="4" borderId="36" xfId="0" applyFont="1" applyFill="1" applyBorder="1" applyAlignment="1" applyProtection="1">
      <alignment horizontal="center" vertical="justify"/>
      <protection hidden="1"/>
    </xf>
    <xf numFmtId="0" fontId="18" fillId="4" borderId="41" xfId="0" applyFont="1" applyFill="1" applyBorder="1" applyAlignment="1" applyProtection="1">
      <alignment horizontal="center" vertical="justify"/>
      <protection hidden="1"/>
    </xf>
    <xf numFmtId="0" fontId="18" fillId="5" borderId="34" xfId="0" applyFont="1" applyFill="1" applyBorder="1" applyAlignment="1">
      <alignment horizontal="center" vertical="justify"/>
    </xf>
    <xf numFmtId="0" fontId="18" fillId="5" borderId="27" xfId="0" applyFont="1" applyFill="1" applyBorder="1" applyAlignment="1">
      <alignment horizontal="center" vertical="justify"/>
    </xf>
    <xf numFmtId="0" fontId="18" fillId="7" borderId="27" xfId="0" applyFont="1" applyFill="1" applyBorder="1" applyAlignment="1" applyProtection="1">
      <alignment horizontal="center" vertical="center"/>
      <protection hidden="1"/>
    </xf>
    <xf numFmtId="0" fontId="18" fillId="7" borderId="27" xfId="0" applyFont="1" applyFill="1" applyBorder="1" applyAlignment="1">
      <alignment horizontal="center" vertical="center" wrapText="1"/>
    </xf>
    <xf numFmtId="0" fontId="18" fillId="7" borderId="27" xfId="0" applyFont="1" applyFill="1" applyBorder="1" applyAlignment="1" applyProtection="1">
      <alignment horizontal="center" vertical="center" textRotation="90"/>
      <protection hidden="1"/>
    </xf>
  </cellXfs>
  <cellStyles count="3">
    <cellStyle name="Millares" xfId="1" builtinId="3"/>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RESUPUESTOS/PRESUPUESTO%202020/PRIMER%20PRESUPUESTO%20EXTRORDINARIO%202020/Matriz-Program&#225;tica%20I%20presupuestro%20extraordinario%2020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RCO GENERAL"/>
      <sheetName val="MARCO GENERAL PLAZAS"/>
      <sheetName val="PROGRAMA I"/>
      <sheetName val="RESTRINGIDOP1"/>
      <sheetName val="PROGRAMA II"/>
      <sheetName val="RESTRINGIDOP2"/>
      <sheetName val="PROGRAMA III"/>
      <sheetName val="RESTRINGIDOP3"/>
      <sheetName val="PROGRAMA IV"/>
      <sheetName val="RESTRINGIDOP4"/>
      <sheetName val="EVALUACIÓN POA"/>
      <sheetName val="CALCULO POR AREAS"/>
      <sheetName val="GRAFICOS"/>
      <sheetName val=" METAS CUMPLIDAS "/>
    </sheetNames>
    <sheetDataSet>
      <sheetData sheetId="0">
        <row r="5">
          <cell r="D5" t="str">
            <v>Municipalidad de Orotina</v>
          </cell>
        </row>
        <row r="7">
          <cell r="D7">
            <v>2020</v>
          </cell>
        </row>
      </sheetData>
      <sheetData sheetId="1"/>
      <sheetData sheetId="2">
        <row r="1">
          <cell r="A1" t="str">
            <v>PLAN OPERATIVO ANUAL</v>
          </cell>
        </row>
        <row r="2">
          <cell r="A2" t="str">
            <v>Municipalidad de Orotina</v>
          </cell>
        </row>
        <row r="3">
          <cell r="A3">
            <v>2020</v>
          </cell>
        </row>
      </sheetData>
      <sheetData sheetId="3">
        <row r="5">
          <cell r="C5">
            <v>11</v>
          </cell>
          <cell r="D5">
            <v>11</v>
          </cell>
          <cell r="F5">
            <v>0</v>
          </cell>
          <cell r="G5">
            <v>5</v>
          </cell>
        </row>
        <row r="8">
          <cell r="B8">
            <v>27</v>
          </cell>
        </row>
        <row r="9">
          <cell r="B9">
            <v>22</v>
          </cell>
        </row>
        <row r="10">
          <cell r="B10">
            <v>5</v>
          </cell>
        </row>
      </sheetData>
      <sheetData sheetId="4">
        <row r="1">
          <cell r="A1" t="str">
            <v>PLAN OPERATIVO ANUAL</v>
          </cell>
        </row>
      </sheetData>
      <sheetData sheetId="5">
        <row r="5">
          <cell r="C5">
            <v>1.5</v>
          </cell>
          <cell r="D5">
            <v>9.5</v>
          </cell>
          <cell r="F5">
            <v>0</v>
          </cell>
          <cell r="G5">
            <v>0</v>
          </cell>
        </row>
        <row r="8">
          <cell r="B8">
            <v>11</v>
          </cell>
        </row>
        <row r="9">
          <cell r="B9">
            <v>11</v>
          </cell>
        </row>
        <row r="10">
          <cell r="B10">
            <v>0</v>
          </cell>
        </row>
      </sheetData>
      <sheetData sheetId="6"/>
      <sheetData sheetId="7">
        <row r="5">
          <cell r="C5">
            <v>2</v>
          </cell>
          <cell r="D5">
            <v>23</v>
          </cell>
          <cell r="F5">
            <v>0</v>
          </cell>
          <cell r="G5">
            <v>3</v>
          </cell>
        </row>
        <row r="8">
          <cell r="B8">
            <v>28</v>
          </cell>
        </row>
        <row r="9">
          <cell r="B9">
            <v>25</v>
          </cell>
        </row>
        <row r="10">
          <cell r="B10">
            <v>3</v>
          </cell>
        </row>
      </sheetData>
      <sheetData sheetId="8"/>
      <sheetData sheetId="9"/>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F8364B-E422-4096-A3BD-A086C19A07DB}">
  <dimension ref="A1:K52"/>
  <sheetViews>
    <sheetView workbookViewId="0">
      <selection activeCell="F10" sqref="F10"/>
    </sheetView>
  </sheetViews>
  <sheetFormatPr baseColWidth="10" defaultColWidth="11.42578125" defaultRowHeight="12.75" x14ac:dyDescent="0.2"/>
  <cols>
    <col min="1" max="1" width="13" style="3" customWidth="1"/>
    <col min="2" max="2" width="16.140625" style="3" customWidth="1"/>
    <col min="3" max="3" width="3" style="3" bestFit="1" customWidth="1"/>
    <col min="4" max="4" width="51.42578125" style="3" customWidth="1"/>
    <col min="5" max="5" width="15.7109375" style="3" customWidth="1"/>
    <col min="6" max="255" width="11.42578125" style="3"/>
    <col min="256" max="256" width="17.140625" style="3" customWidth="1"/>
    <col min="257" max="257" width="16.140625" style="3" customWidth="1"/>
    <col min="258" max="258" width="3" style="3" bestFit="1" customWidth="1"/>
    <col min="259" max="259" width="36.7109375" style="3" customWidth="1"/>
    <col min="260" max="260" width="42.5703125" style="3" customWidth="1"/>
    <col min="261" max="261" width="15.7109375" style="3" customWidth="1"/>
    <col min="262" max="511" width="11.42578125" style="3"/>
    <col min="512" max="512" width="17.140625" style="3" customWidth="1"/>
    <col min="513" max="513" width="16.140625" style="3" customWidth="1"/>
    <col min="514" max="514" width="3" style="3" bestFit="1" customWidth="1"/>
    <col min="515" max="515" width="36.7109375" style="3" customWidth="1"/>
    <col min="516" max="516" width="42.5703125" style="3" customWidth="1"/>
    <col min="517" max="517" width="15.7109375" style="3" customWidth="1"/>
    <col min="518" max="767" width="11.42578125" style="3"/>
    <col min="768" max="768" width="17.140625" style="3" customWidth="1"/>
    <col min="769" max="769" width="16.140625" style="3" customWidth="1"/>
    <col min="770" max="770" width="3" style="3" bestFit="1" customWidth="1"/>
    <col min="771" max="771" width="36.7109375" style="3" customWidth="1"/>
    <col min="772" max="772" width="42.5703125" style="3" customWidth="1"/>
    <col min="773" max="773" width="15.7109375" style="3" customWidth="1"/>
    <col min="774" max="1023" width="11.42578125" style="3"/>
    <col min="1024" max="1024" width="17.140625" style="3" customWidth="1"/>
    <col min="1025" max="1025" width="16.140625" style="3" customWidth="1"/>
    <col min="1026" max="1026" width="3" style="3" bestFit="1" customWidth="1"/>
    <col min="1027" max="1027" width="36.7109375" style="3" customWidth="1"/>
    <col min="1028" max="1028" width="42.5703125" style="3" customWidth="1"/>
    <col min="1029" max="1029" width="15.7109375" style="3" customWidth="1"/>
    <col min="1030" max="1279" width="11.42578125" style="3"/>
    <col min="1280" max="1280" width="17.140625" style="3" customWidth="1"/>
    <col min="1281" max="1281" width="16.140625" style="3" customWidth="1"/>
    <col min="1282" max="1282" width="3" style="3" bestFit="1" customWidth="1"/>
    <col min="1283" max="1283" width="36.7109375" style="3" customWidth="1"/>
    <col min="1284" max="1284" width="42.5703125" style="3" customWidth="1"/>
    <col min="1285" max="1285" width="15.7109375" style="3" customWidth="1"/>
    <col min="1286" max="1535" width="11.42578125" style="3"/>
    <col min="1536" max="1536" width="17.140625" style="3" customWidth="1"/>
    <col min="1537" max="1537" width="16.140625" style="3" customWidth="1"/>
    <col min="1538" max="1538" width="3" style="3" bestFit="1" customWidth="1"/>
    <col min="1539" max="1539" width="36.7109375" style="3" customWidth="1"/>
    <col min="1540" max="1540" width="42.5703125" style="3" customWidth="1"/>
    <col min="1541" max="1541" width="15.7109375" style="3" customWidth="1"/>
    <col min="1542" max="1791" width="11.42578125" style="3"/>
    <col min="1792" max="1792" width="17.140625" style="3" customWidth="1"/>
    <col min="1793" max="1793" width="16.140625" style="3" customWidth="1"/>
    <col min="1794" max="1794" width="3" style="3" bestFit="1" customWidth="1"/>
    <col min="1795" max="1795" width="36.7109375" style="3" customWidth="1"/>
    <col min="1796" max="1796" width="42.5703125" style="3" customWidth="1"/>
    <col min="1797" max="1797" width="15.7109375" style="3" customWidth="1"/>
    <col min="1798" max="2047" width="11.42578125" style="3"/>
    <col min="2048" max="2048" width="17.140625" style="3" customWidth="1"/>
    <col min="2049" max="2049" width="16.140625" style="3" customWidth="1"/>
    <col min="2050" max="2050" width="3" style="3" bestFit="1" customWidth="1"/>
    <col min="2051" max="2051" width="36.7109375" style="3" customWidth="1"/>
    <col min="2052" max="2052" width="42.5703125" style="3" customWidth="1"/>
    <col min="2053" max="2053" width="15.7109375" style="3" customWidth="1"/>
    <col min="2054" max="2303" width="11.42578125" style="3"/>
    <col min="2304" max="2304" width="17.140625" style="3" customWidth="1"/>
    <col min="2305" max="2305" width="16.140625" style="3" customWidth="1"/>
    <col min="2306" max="2306" width="3" style="3" bestFit="1" customWidth="1"/>
    <col min="2307" max="2307" width="36.7109375" style="3" customWidth="1"/>
    <col min="2308" max="2308" width="42.5703125" style="3" customWidth="1"/>
    <col min="2309" max="2309" width="15.7109375" style="3" customWidth="1"/>
    <col min="2310" max="2559" width="11.42578125" style="3"/>
    <col min="2560" max="2560" width="17.140625" style="3" customWidth="1"/>
    <col min="2561" max="2561" width="16.140625" style="3" customWidth="1"/>
    <col min="2562" max="2562" width="3" style="3" bestFit="1" customWidth="1"/>
    <col min="2563" max="2563" width="36.7109375" style="3" customWidth="1"/>
    <col min="2564" max="2564" width="42.5703125" style="3" customWidth="1"/>
    <col min="2565" max="2565" width="15.7109375" style="3" customWidth="1"/>
    <col min="2566" max="2815" width="11.42578125" style="3"/>
    <col min="2816" max="2816" width="17.140625" style="3" customWidth="1"/>
    <col min="2817" max="2817" width="16.140625" style="3" customWidth="1"/>
    <col min="2818" max="2818" width="3" style="3" bestFit="1" customWidth="1"/>
    <col min="2819" max="2819" width="36.7109375" style="3" customWidth="1"/>
    <col min="2820" max="2820" width="42.5703125" style="3" customWidth="1"/>
    <col min="2821" max="2821" width="15.7109375" style="3" customWidth="1"/>
    <col min="2822" max="3071" width="11.42578125" style="3"/>
    <col min="3072" max="3072" width="17.140625" style="3" customWidth="1"/>
    <col min="3073" max="3073" width="16.140625" style="3" customWidth="1"/>
    <col min="3074" max="3074" width="3" style="3" bestFit="1" customWidth="1"/>
    <col min="3075" max="3075" width="36.7109375" style="3" customWidth="1"/>
    <col min="3076" max="3076" width="42.5703125" style="3" customWidth="1"/>
    <col min="3077" max="3077" width="15.7109375" style="3" customWidth="1"/>
    <col min="3078" max="3327" width="11.42578125" style="3"/>
    <col min="3328" max="3328" width="17.140625" style="3" customWidth="1"/>
    <col min="3329" max="3329" width="16.140625" style="3" customWidth="1"/>
    <col min="3330" max="3330" width="3" style="3" bestFit="1" customWidth="1"/>
    <col min="3331" max="3331" width="36.7109375" style="3" customWidth="1"/>
    <col min="3332" max="3332" width="42.5703125" style="3" customWidth="1"/>
    <col min="3333" max="3333" width="15.7109375" style="3" customWidth="1"/>
    <col min="3334" max="3583" width="11.42578125" style="3"/>
    <col min="3584" max="3584" width="17.140625" style="3" customWidth="1"/>
    <col min="3585" max="3585" width="16.140625" style="3" customWidth="1"/>
    <col min="3586" max="3586" width="3" style="3" bestFit="1" customWidth="1"/>
    <col min="3587" max="3587" width="36.7109375" style="3" customWidth="1"/>
    <col min="3588" max="3588" width="42.5703125" style="3" customWidth="1"/>
    <col min="3589" max="3589" width="15.7109375" style="3" customWidth="1"/>
    <col min="3590" max="3839" width="11.42578125" style="3"/>
    <col min="3840" max="3840" width="17.140625" style="3" customWidth="1"/>
    <col min="3841" max="3841" width="16.140625" style="3" customWidth="1"/>
    <col min="3842" max="3842" width="3" style="3" bestFit="1" customWidth="1"/>
    <col min="3843" max="3843" width="36.7109375" style="3" customWidth="1"/>
    <col min="3844" max="3844" width="42.5703125" style="3" customWidth="1"/>
    <col min="3845" max="3845" width="15.7109375" style="3" customWidth="1"/>
    <col min="3846" max="4095" width="11.42578125" style="3"/>
    <col min="4096" max="4096" width="17.140625" style="3" customWidth="1"/>
    <col min="4097" max="4097" width="16.140625" style="3" customWidth="1"/>
    <col min="4098" max="4098" width="3" style="3" bestFit="1" customWidth="1"/>
    <col min="4099" max="4099" width="36.7109375" style="3" customWidth="1"/>
    <col min="4100" max="4100" width="42.5703125" style="3" customWidth="1"/>
    <col min="4101" max="4101" width="15.7109375" style="3" customWidth="1"/>
    <col min="4102" max="4351" width="11.42578125" style="3"/>
    <col min="4352" max="4352" width="17.140625" style="3" customWidth="1"/>
    <col min="4353" max="4353" width="16.140625" style="3" customWidth="1"/>
    <col min="4354" max="4354" width="3" style="3" bestFit="1" customWidth="1"/>
    <col min="4355" max="4355" width="36.7109375" style="3" customWidth="1"/>
    <col min="4356" max="4356" width="42.5703125" style="3" customWidth="1"/>
    <col min="4357" max="4357" width="15.7109375" style="3" customWidth="1"/>
    <col min="4358" max="4607" width="11.42578125" style="3"/>
    <col min="4608" max="4608" width="17.140625" style="3" customWidth="1"/>
    <col min="4609" max="4609" width="16.140625" style="3" customWidth="1"/>
    <col min="4610" max="4610" width="3" style="3" bestFit="1" customWidth="1"/>
    <col min="4611" max="4611" width="36.7109375" style="3" customWidth="1"/>
    <col min="4612" max="4612" width="42.5703125" style="3" customWidth="1"/>
    <col min="4613" max="4613" width="15.7109375" style="3" customWidth="1"/>
    <col min="4614" max="4863" width="11.42578125" style="3"/>
    <col min="4864" max="4864" width="17.140625" style="3" customWidth="1"/>
    <col min="4865" max="4865" width="16.140625" style="3" customWidth="1"/>
    <col min="4866" max="4866" width="3" style="3" bestFit="1" customWidth="1"/>
    <col min="4867" max="4867" width="36.7109375" style="3" customWidth="1"/>
    <col min="4868" max="4868" width="42.5703125" style="3" customWidth="1"/>
    <col min="4869" max="4869" width="15.7109375" style="3" customWidth="1"/>
    <col min="4870" max="5119" width="11.42578125" style="3"/>
    <col min="5120" max="5120" width="17.140625" style="3" customWidth="1"/>
    <col min="5121" max="5121" width="16.140625" style="3" customWidth="1"/>
    <col min="5122" max="5122" width="3" style="3" bestFit="1" customWidth="1"/>
    <col min="5123" max="5123" width="36.7109375" style="3" customWidth="1"/>
    <col min="5124" max="5124" width="42.5703125" style="3" customWidth="1"/>
    <col min="5125" max="5125" width="15.7109375" style="3" customWidth="1"/>
    <col min="5126" max="5375" width="11.42578125" style="3"/>
    <col min="5376" max="5376" width="17.140625" style="3" customWidth="1"/>
    <col min="5377" max="5377" width="16.140625" style="3" customWidth="1"/>
    <col min="5378" max="5378" width="3" style="3" bestFit="1" customWidth="1"/>
    <col min="5379" max="5379" width="36.7109375" style="3" customWidth="1"/>
    <col min="5380" max="5380" width="42.5703125" style="3" customWidth="1"/>
    <col min="5381" max="5381" width="15.7109375" style="3" customWidth="1"/>
    <col min="5382" max="5631" width="11.42578125" style="3"/>
    <col min="5632" max="5632" width="17.140625" style="3" customWidth="1"/>
    <col min="5633" max="5633" width="16.140625" style="3" customWidth="1"/>
    <col min="5634" max="5634" width="3" style="3" bestFit="1" customWidth="1"/>
    <col min="5635" max="5635" width="36.7109375" style="3" customWidth="1"/>
    <col min="5636" max="5636" width="42.5703125" style="3" customWidth="1"/>
    <col min="5637" max="5637" width="15.7109375" style="3" customWidth="1"/>
    <col min="5638" max="5887" width="11.42578125" style="3"/>
    <col min="5888" max="5888" width="17.140625" style="3" customWidth="1"/>
    <col min="5889" max="5889" width="16.140625" style="3" customWidth="1"/>
    <col min="5890" max="5890" width="3" style="3" bestFit="1" customWidth="1"/>
    <col min="5891" max="5891" width="36.7109375" style="3" customWidth="1"/>
    <col min="5892" max="5892" width="42.5703125" style="3" customWidth="1"/>
    <col min="5893" max="5893" width="15.7109375" style="3" customWidth="1"/>
    <col min="5894" max="6143" width="11.42578125" style="3"/>
    <col min="6144" max="6144" width="17.140625" style="3" customWidth="1"/>
    <col min="6145" max="6145" width="16.140625" style="3" customWidth="1"/>
    <col min="6146" max="6146" width="3" style="3" bestFit="1" customWidth="1"/>
    <col min="6147" max="6147" width="36.7109375" style="3" customWidth="1"/>
    <col min="6148" max="6148" width="42.5703125" style="3" customWidth="1"/>
    <col min="6149" max="6149" width="15.7109375" style="3" customWidth="1"/>
    <col min="6150" max="6399" width="11.42578125" style="3"/>
    <col min="6400" max="6400" width="17.140625" style="3" customWidth="1"/>
    <col min="6401" max="6401" width="16.140625" style="3" customWidth="1"/>
    <col min="6402" max="6402" width="3" style="3" bestFit="1" customWidth="1"/>
    <col min="6403" max="6403" width="36.7109375" style="3" customWidth="1"/>
    <col min="6404" max="6404" width="42.5703125" style="3" customWidth="1"/>
    <col min="6405" max="6405" width="15.7109375" style="3" customWidth="1"/>
    <col min="6406" max="6655" width="11.42578125" style="3"/>
    <col min="6656" max="6656" width="17.140625" style="3" customWidth="1"/>
    <col min="6657" max="6657" width="16.140625" style="3" customWidth="1"/>
    <col min="6658" max="6658" width="3" style="3" bestFit="1" customWidth="1"/>
    <col min="6659" max="6659" width="36.7109375" style="3" customWidth="1"/>
    <col min="6660" max="6660" width="42.5703125" style="3" customWidth="1"/>
    <col min="6661" max="6661" width="15.7109375" style="3" customWidth="1"/>
    <col min="6662" max="6911" width="11.42578125" style="3"/>
    <col min="6912" max="6912" width="17.140625" style="3" customWidth="1"/>
    <col min="6913" max="6913" width="16.140625" style="3" customWidth="1"/>
    <col min="6914" max="6914" width="3" style="3" bestFit="1" customWidth="1"/>
    <col min="6915" max="6915" width="36.7109375" style="3" customWidth="1"/>
    <col min="6916" max="6916" width="42.5703125" style="3" customWidth="1"/>
    <col min="6917" max="6917" width="15.7109375" style="3" customWidth="1"/>
    <col min="6918" max="7167" width="11.42578125" style="3"/>
    <col min="7168" max="7168" width="17.140625" style="3" customWidth="1"/>
    <col min="7169" max="7169" width="16.140625" style="3" customWidth="1"/>
    <col min="7170" max="7170" width="3" style="3" bestFit="1" customWidth="1"/>
    <col min="7171" max="7171" width="36.7109375" style="3" customWidth="1"/>
    <col min="7172" max="7172" width="42.5703125" style="3" customWidth="1"/>
    <col min="7173" max="7173" width="15.7109375" style="3" customWidth="1"/>
    <col min="7174" max="7423" width="11.42578125" style="3"/>
    <col min="7424" max="7424" width="17.140625" style="3" customWidth="1"/>
    <col min="7425" max="7425" width="16.140625" style="3" customWidth="1"/>
    <col min="7426" max="7426" width="3" style="3" bestFit="1" customWidth="1"/>
    <col min="7427" max="7427" width="36.7109375" style="3" customWidth="1"/>
    <col min="7428" max="7428" width="42.5703125" style="3" customWidth="1"/>
    <col min="7429" max="7429" width="15.7109375" style="3" customWidth="1"/>
    <col min="7430" max="7679" width="11.42578125" style="3"/>
    <col min="7680" max="7680" width="17.140625" style="3" customWidth="1"/>
    <col min="7681" max="7681" width="16.140625" style="3" customWidth="1"/>
    <col min="7682" max="7682" width="3" style="3" bestFit="1" customWidth="1"/>
    <col min="7683" max="7683" width="36.7109375" style="3" customWidth="1"/>
    <col min="7684" max="7684" width="42.5703125" style="3" customWidth="1"/>
    <col min="7685" max="7685" width="15.7109375" style="3" customWidth="1"/>
    <col min="7686" max="7935" width="11.42578125" style="3"/>
    <col min="7936" max="7936" width="17.140625" style="3" customWidth="1"/>
    <col min="7937" max="7937" width="16.140625" style="3" customWidth="1"/>
    <col min="7938" max="7938" width="3" style="3" bestFit="1" customWidth="1"/>
    <col min="7939" max="7939" width="36.7109375" style="3" customWidth="1"/>
    <col min="7940" max="7940" width="42.5703125" style="3" customWidth="1"/>
    <col min="7941" max="7941" width="15.7109375" style="3" customWidth="1"/>
    <col min="7942" max="8191" width="11.42578125" style="3"/>
    <col min="8192" max="8192" width="17.140625" style="3" customWidth="1"/>
    <col min="8193" max="8193" width="16.140625" style="3" customWidth="1"/>
    <col min="8194" max="8194" width="3" style="3" bestFit="1" customWidth="1"/>
    <col min="8195" max="8195" width="36.7109375" style="3" customWidth="1"/>
    <col min="8196" max="8196" width="42.5703125" style="3" customWidth="1"/>
    <col min="8197" max="8197" width="15.7109375" style="3" customWidth="1"/>
    <col min="8198" max="8447" width="11.42578125" style="3"/>
    <col min="8448" max="8448" width="17.140625" style="3" customWidth="1"/>
    <col min="8449" max="8449" width="16.140625" style="3" customWidth="1"/>
    <col min="8450" max="8450" width="3" style="3" bestFit="1" customWidth="1"/>
    <col min="8451" max="8451" width="36.7109375" style="3" customWidth="1"/>
    <col min="8452" max="8452" width="42.5703125" style="3" customWidth="1"/>
    <col min="8453" max="8453" width="15.7109375" style="3" customWidth="1"/>
    <col min="8454" max="8703" width="11.42578125" style="3"/>
    <col min="8704" max="8704" width="17.140625" style="3" customWidth="1"/>
    <col min="8705" max="8705" width="16.140625" style="3" customWidth="1"/>
    <col min="8706" max="8706" width="3" style="3" bestFit="1" customWidth="1"/>
    <col min="8707" max="8707" width="36.7109375" style="3" customWidth="1"/>
    <col min="8708" max="8708" width="42.5703125" style="3" customWidth="1"/>
    <col min="8709" max="8709" width="15.7109375" style="3" customWidth="1"/>
    <col min="8710" max="8959" width="11.42578125" style="3"/>
    <col min="8960" max="8960" width="17.140625" style="3" customWidth="1"/>
    <col min="8961" max="8961" width="16.140625" style="3" customWidth="1"/>
    <col min="8962" max="8962" width="3" style="3" bestFit="1" customWidth="1"/>
    <col min="8963" max="8963" width="36.7109375" style="3" customWidth="1"/>
    <col min="8964" max="8964" width="42.5703125" style="3" customWidth="1"/>
    <col min="8965" max="8965" width="15.7109375" style="3" customWidth="1"/>
    <col min="8966" max="9215" width="11.42578125" style="3"/>
    <col min="9216" max="9216" width="17.140625" style="3" customWidth="1"/>
    <col min="9217" max="9217" width="16.140625" style="3" customWidth="1"/>
    <col min="9218" max="9218" width="3" style="3" bestFit="1" customWidth="1"/>
    <col min="9219" max="9219" width="36.7109375" style="3" customWidth="1"/>
    <col min="9220" max="9220" width="42.5703125" style="3" customWidth="1"/>
    <col min="9221" max="9221" width="15.7109375" style="3" customWidth="1"/>
    <col min="9222" max="9471" width="11.42578125" style="3"/>
    <col min="9472" max="9472" width="17.140625" style="3" customWidth="1"/>
    <col min="9473" max="9473" width="16.140625" style="3" customWidth="1"/>
    <col min="9474" max="9474" width="3" style="3" bestFit="1" customWidth="1"/>
    <col min="9475" max="9475" width="36.7109375" style="3" customWidth="1"/>
    <col min="9476" max="9476" width="42.5703125" style="3" customWidth="1"/>
    <col min="9477" max="9477" width="15.7109375" style="3" customWidth="1"/>
    <col min="9478" max="9727" width="11.42578125" style="3"/>
    <col min="9728" max="9728" width="17.140625" style="3" customWidth="1"/>
    <col min="9729" max="9729" width="16.140625" style="3" customWidth="1"/>
    <col min="9730" max="9730" width="3" style="3" bestFit="1" customWidth="1"/>
    <col min="9731" max="9731" width="36.7109375" style="3" customWidth="1"/>
    <col min="9732" max="9732" width="42.5703125" style="3" customWidth="1"/>
    <col min="9733" max="9733" width="15.7109375" style="3" customWidth="1"/>
    <col min="9734" max="9983" width="11.42578125" style="3"/>
    <col min="9984" max="9984" width="17.140625" style="3" customWidth="1"/>
    <col min="9985" max="9985" width="16.140625" style="3" customWidth="1"/>
    <col min="9986" max="9986" width="3" style="3" bestFit="1" customWidth="1"/>
    <col min="9987" max="9987" width="36.7109375" style="3" customWidth="1"/>
    <col min="9988" max="9988" width="42.5703125" style="3" customWidth="1"/>
    <col min="9989" max="9989" width="15.7109375" style="3" customWidth="1"/>
    <col min="9990" max="10239" width="11.42578125" style="3"/>
    <col min="10240" max="10240" width="17.140625" style="3" customWidth="1"/>
    <col min="10241" max="10241" width="16.140625" style="3" customWidth="1"/>
    <col min="10242" max="10242" width="3" style="3" bestFit="1" customWidth="1"/>
    <col min="10243" max="10243" width="36.7109375" style="3" customWidth="1"/>
    <col min="10244" max="10244" width="42.5703125" style="3" customWidth="1"/>
    <col min="10245" max="10245" width="15.7109375" style="3" customWidth="1"/>
    <col min="10246" max="10495" width="11.42578125" style="3"/>
    <col min="10496" max="10496" width="17.140625" style="3" customWidth="1"/>
    <col min="10497" max="10497" width="16.140625" style="3" customWidth="1"/>
    <col min="10498" max="10498" width="3" style="3" bestFit="1" customWidth="1"/>
    <col min="10499" max="10499" width="36.7109375" style="3" customWidth="1"/>
    <col min="10500" max="10500" width="42.5703125" style="3" customWidth="1"/>
    <col min="10501" max="10501" width="15.7109375" style="3" customWidth="1"/>
    <col min="10502" max="10751" width="11.42578125" style="3"/>
    <col min="10752" max="10752" width="17.140625" style="3" customWidth="1"/>
    <col min="10753" max="10753" width="16.140625" style="3" customWidth="1"/>
    <col min="10754" max="10754" width="3" style="3" bestFit="1" customWidth="1"/>
    <col min="10755" max="10755" width="36.7109375" style="3" customWidth="1"/>
    <col min="10756" max="10756" width="42.5703125" style="3" customWidth="1"/>
    <col min="10757" max="10757" width="15.7109375" style="3" customWidth="1"/>
    <col min="10758" max="11007" width="11.42578125" style="3"/>
    <col min="11008" max="11008" width="17.140625" style="3" customWidth="1"/>
    <col min="11009" max="11009" width="16.140625" style="3" customWidth="1"/>
    <col min="11010" max="11010" width="3" style="3" bestFit="1" customWidth="1"/>
    <col min="11011" max="11011" width="36.7109375" style="3" customWidth="1"/>
    <col min="11012" max="11012" width="42.5703125" style="3" customWidth="1"/>
    <col min="11013" max="11013" width="15.7109375" style="3" customWidth="1"/>
    <col min="11014" max="11263" width="11.42578125" style="3"/>
    <col min="11264" max="11264" width="17.140625" style="3" customWidth="1"/>
    <col min="11265" max="11265" width="16.140625" style="3" customWidth="1"/>
    <col min="11266" max="11266" width="3" style="3" bestFit="1" customWidth="1"/>
    <col min="11267" max="11267" width="36.7109375" style="3" customWidth="1"/>
    <col min="11268" max="11268" width="42.5703125" style="3" customWidth="1"/>
    <col min="11269" max="11269" width="15.7109375" style="3" customWidth="1"/>
    <col min="11270" max="11519" width="11.42578125" style="3"/>
    <col min="11520" max="11520" width="17.140625" style="3" customWidth="1"/>
    <col min="11521" max="11521" width="16.140625" style="3" customWidth="1"/>
    <col min="11522" max="11522" width="3" style="3" bestFit="1" customWidth="1"/>
    <col min="11523" max="11523" width="36.7109375" style="3" customWidth="1"/>
    <col min="11524" max="11524" width="42.5703125" style="3" customWidth="1"/>
    <col min="11525" max="11525" width="15.7109375" style="3" customWidth="1"/>
    <col min="11526" max="11775" width="11.42578125" style="3"/>
    <col min="11776" max="11776" width="17.140625" style="3" customWidth="1"/>
    <col min="11777" max="11777" width="16.140625" style="3" customWidth="1"/>
    <col min="11778" max="11778" width="3" style="3" bestFit="1" customWidth="1"/>
    <col min="11779" max="11779" width="36.7109375" style="3" customWidth="1"/>
    <col min="11780" max="11780" width="42.5703125" style="3" customWidth="1"/>
    <col min="11781" max="11781" width="15.7109375" style="3" customWidth="1"/>
    <col min="11782" max="12031" width="11.42578125" style="3"/>
    <col min="12032" max="12032" width="17.140625" style="3" customWidth="1"/>
    <col min="12033" max="12033" width="16.140625" style="3" customWidth="1"/>
    <col min="12034" max="12034" width="3" style="3" bestFit="1" customWidth="1"/>
    <col min="12035" max="12035" width="36.7109375" style="3" customWidth="1"/>
    <col min="12036" max="12036" width="42.5703125" style="3" customWidth="1"/>
    <col min="12037" max="12037" width="15.7109375" style="3" customWidth="1"/>
    <col min="12038" max="12287" width="11.42578125" style="3"/>
    <col min="12288" max="12288" width="17.140625" style="3" customWidth="1"/>
    <col min="12289" max="12289" width="16.140625" style="3" customWidth="1"/>
    <col min="12290" max="12290" width="3" style="3" bestFit="1" customWidth="1"/>
    <col min="12291" max="12291" width="36.7109375" style="3" customWidth="1"/>
    <col min="12292" max="12292" width="42.5703125" style="3" customWidth="1"/>
    <col min="12293" max="12293" width="15.7109375" style="3" customWidth="1"/>
    <col min="12294" max="12543" width="11.42578125" style="3"/>
    <col min="12544" max="12544" width="17.140625" style="3" customWidth="1"/>
    <col min="12545" max="12545" width="16.140625" style="3" customWidth="1"/>
    <col min="12546" max="12546" width="3" style="3" bestFit="1" customWidth="1"/>
    <col min="12547" max="12547" width="36.7109375" style="3" customWidth="1"/>
    <col min="12548" max="12548" width="42.5703125" style="3" customWidth="1"/>
    <col min="12549" max="12549" width="15.7109375" style="3" customWidth="1"/>
    <col min="12550" max="12799" width="11.42578125" style="3"/>
    <col min="12800" max="12800" width="17.140625" style="3" customWidth="1"/>
    <col min="12801" max="12801" width="16.140625" style="3" customWidth="1"/>
    <col min="12802" max="12802" width="3" style="3" bestFit="1" customWidth="1"/>
    <col min="12803" max="12803" width="36.7109375" style="3" customWidth="1"/>
    <col min="12804" max="12804" width="42.5703125" style="3" customWidth="1"/>
    <col min="12805" max="12805" width="15.7109375" style="3" customWidth="1"/>
    <col min="12806" max="13055" width="11.42578125" style="3"/>
    <col min="13056" max="13056" width="17.140625" style="3" customWidth="1"/>
    <col min="13057" max="13057" width="16.140625" style="3" customWidth="1"/>
    <col min="13058" max="13058" width="3" style="3" bestFit="1" customWidth="1"/>
    <col min="13059" max="13059" width="36.7109375" style="3" customWidth="1"/>
    <col min="13060" max="13060" width="42.5703125" style="3" customWidth="1"/>
    <col min="13061" max="13061" width="15.7109375" style="3" customWidth="1"/>
    <col min="13062" max="13311" width="11.42578125" style="3"/>
    <col min="13312" max="13312" width="17.140625" style="3" customWidth="1"/>
    <col min="13313" max="13313" width="16.140625" style="3" customWidth="1"/>
    <col min="13314" max="13314" width="3" style="3" bestFit="1" customWidth="1"/>
    <col min="13315" max="13315" width="36.7109375" style="3" customWidth="1"/>
    <col min="13316" max="13316" width="42.5703125" style="3" customWidth="1"/>
    <col min="13317" max="13317" width="15.7109375" style="3" customWidth="1"/>
    <col min="13318" max="13567" width="11.42578125" style="3"/>
    <col min="13568" max="13568" width="17.140625" style="3" customWidth="1"/>
    <col min="13569" max="13569" width="16.140625" style="3" customWidth="1"/>
    <col min="13570" max="13570" width="3" style="3" bestFit="1" customWidth="1"/>
    <col min="13571" max="13571" width="36.7109375" style="3" customWidth="1"/>
    <col min="13572" max="13572" width="42.5703125" style="3" customWidth="1"/>
    <col min="13573" max="13573" width="15.7109375" style="3" customWidth="1"/>
    <col min="13574" max="13823" width="11.42578125" style="3"/>
    <col min="13824" max="13824" width="17.140625" style="3" customWidth="1"/>
    <col min="13825" max="13825" width="16.140625" style="3" customWidth="1"/>
    <col min="13826" max="13826" width="3" style="3" bestFit="1" customWidth="1"/>
    <col min="13827" max="13827" width="36.7109375" style="3" customWidth="1"/>
    <col min="13828" max="13828" width="42.5703125" style="3" customWidth="1"/>
    <col min="13829" max="13829" width="15.7109375" style="3" customWidth="1"/>
    <col min="13830" max="14079" width="11.42578125" style="3"/>
    <col min="14080" max="14080" width="17.140625" style="3" customWidth="1"/>
    <col min="14081" max="14081" width="16.140625" style="3" customWidth="1"/>
    <col min="14082" max="14082" width="3" style="3" bestFit="1" customWidth="1"/>
    <col min="14083" max="14083" width="36.7109375" style="3" customWidth="1"/>
    <col min="14084" max="14084" width="42.5703125" style="3" customWidth="1"/>
    <col min="14085" max="14085" width="15.7109375" style="3" customWidth="1"/>
    <col min="14086" max="14335" width="11.42578125" style="3"/>
    <col min="14336" max="14336" width="17.140625" style="3" customWidth="1"/>
    <col min="14337" max="14337" width="16.140625" style="3" customWidth="1"/>
    <col min="14338" max="14338" width="3" style="3" bestFit="1" customWidth="1"/>
    <col min="14339" max="14339" width="36.7109375" style="3" customWidth="1"/>
    <col min="14340" max="14340" width="42.5703125" style="3" customWidth="1"/>
    <col min="14341" max="14341" width="15.7109375" style="3" customWidth="1"/>
    <col min="14342" max="14591" width="11.42578125" style="3"/>
    <col min="14592" max="14592" width="17.140625" style="3" customWidth="1"/>
    <col min="14593" max="14593" width="16.140625" style="3" customWidth="1"/>
    <col min="14594" max="14594" width="3" style="3" bestFit="1" customWidth="1"/>
    <col min="14595" max="14595" width="36.7109375" style="3" customWidth="1"/>
    <col min="14596" max="14596" width="42.5703125" style="3" customWidth="1"/>
    <col min="14597" max="14597" width="15.7109375" style="3" customWidth="1"/>
    <col min="14598" max="14847" width="11.42578125" style="3"/>
    <col min="14848" max="14848" width="17.140625" style="3" customWidth="1"/>
    <col min="14849" max="14849" width="16.140625" style="3" customWidth="1"/>
    <col min="14850" max="14850" width="3" style="3" bestFit="1" customWidth="1"/>
    <col min="14851" max="14851" width="36.7109375" style="3" customWidth="1"/>
    <col min="14852" max="14852" width="42.5703125" style="3" customWidth="1"/>
    <col min="14853" max="14853" width="15.7109375" style="3" customWidth="1"/>
    <col min="14854" max="15103" width="11.42578125" style="3"/>
    <col min="15104" max="15104" width="17.140625" style="3" customWidth="1"/>
    <col min="15105" max="15105" width="16.140625" style="3" customWidth="1"/>
    <col min="15106" max="15106" width="3" style="3" bestFit="1" customWidth="1"/>
    <col min="15107" max="15107" width="36.7109375" style="3" customWidth="1"/>
    <col min="15108" max="15108" width="42.5703125" style="3" customWidth="1"/>
    <col min="15109" max="15109" width="15.7109375" style="3" customWidth="1"/>
    <col min="15110" max="15359" width="11.42578125" style="3"/>
    <col min="15360" max="15360" width="17.140625" style="3" customWidth="1"/>
    <col min="15361" max="15361" width="16.140625" style="3" customWidth="1"/>
    <col min="15362" max="15362" width="3" style="3" bestFit="1" customWidth="1"/>
    <col min="15363" max="15363" width="36.7109375" style="3" customWidth="1"/>
    <col min="15364" max="15364" width="42.5703125" style="3" customWidth="1"/>
    <col min="15365" max="15365" width="15.7109375" style="3" customWidth="1"/>
    <col min="15366" max="15615" width="11.42578125" style="3"/>
    <col min="15616" max="15616" width="17.140625" style="3" customWidth="1"/>
    <col min="15617" max="15617" width="16.140625" style="3" customWidth="1"/>
    <col min="15618" max="15618" width="3" style="3" bestFit="1" customWidth="1"/>
    <col min="15619" max="15619" width="36.7109375" style="3" customWidth="1"/>
    <col min="15620" max="15620" width="42.5703125" style="3" customWidth="1"/>
    <col min="15621" max="15621" width="15.7109375" style="3" customWidth="1"/>
    <col min="15622" max="15871" width="11.42578125" style="3"/>
    <col min="15872" max="15872" width="17.140625" style="3" customWidth="1"/>
    <col min="15873" max="15873" width="16.140625" style="3" customWidth="1"/>
    <col min="15874" max="15874" width="3" style="3" bestFit="1" customWidth="1"/>
    <col min="15875" max="15875" width="36.7109375" style="3" customWidth="1"/>
    <col min="15876" max="15876" width="42.5703125" style="3" customWidth="1"/>
    <col min="15877" max="15877" width="15.7109375" style="3" customWidth="1"/>
    <col min="15878" max="16127" width="11.42578125" style="3"/>
    <col min="16128" max="16128" width="17.140625" style="3" customWidth="1"/>
    <col min="16129" max="16129" width="16.140625" style="3" customWidth="1"/>
    <col min="16130" max="16130" width="3" style="3" bestFit="1" customWidth="1"/>
    <col min="16131" max="16131" width="36.7109375" style="3" customWidth="1"/>
    <col min="16132" max="16132" width="42.5703125" style="3" customWidth="1"/>
    <col min="16133" max="16133" width="15.7109375" style="3" customWidth="1"/>
    <col min="16134" max="16384" width="11.42578125" style="3"/>
  </cols>
  <sheetData>
    <row r="1" spans="1:7" x14ac:dyDescent="0.2">
      <c r="A1" s="184" t="s">
        <v>0</v>
      </c>
      <c r="B1" s="184"/>
      <c r="C1" s="184"/>
      <c r="D1" s="184"/>
      <c r="E1" s="1"/>
      <c r="F1" s="2"/>
      <c r="G1" s="2"/>
    </row>
    <row r="2" spans="1:7" x14ac:dyDescent="0.2">
      <c r="A2" s="184" t="s">
        <v>1</v>
      </c>
      <c r="B2" s="184"/>
      <c r="C2" s="184"/>
      <c r="D2" s="184"/>
      <c r="E2" s="1"/>
      <c r="F2" s="2"/>
      <c r="G2" s="2"/>
    </row>
    <row r="3" spans="1:7" ht="13.5" thickBot="1" x14ac:dyDescent="0.25">
      <c r="A3" s="1"/>
      <c r="B3" s="1"/>
      <c r="C3" s="1"/>
      <c r="D3" s="1"/>
      <c r="E3" s="1"/>
      <c r="F3" s="2"/>
      <c r="G3" s="2"/>
    </row>
    <row r="4" spans="1:7" ht="13.5" thickBot="1" x14ac:dyDescent="0.25">
      <c r="A4" s="179" t="s">
        <v>2</v>
      </c>
      <c r="B4" s="179"/>
      <c r="C4" s="6"/>
      <c r="D4" s="7" t="s">
        <v>3</v>
      </c>
      <c r="E4" s="1"/>
      <c r="F4" s="2"/>
      <c r="G4" s="2"/>
    </row>
    <row r="5" spans="1:7" ht="13.5" thickBot="1" x14ac:dyDescent="0.25">
      <c r="A5" s="5"/>
      <c r="B5" s="5"/>
      <c r="C5" s="6"/>
      <c r="D5" s="7"/>
      <c r="E5" s="1"/>
      <c r="F5" s="2"/>
      <c r="G5" s="2"/>
    </row>
    <row r="6" spans="1:7" ht="13.5" thickBot="1" x14ac:dyDescent="0.25">
      <c r="A6" s="179" t="s">
        <v>4</v>
      </c>
      <c r="B6" s="179"/>
      <c r="C6" s="6"/>
      <c r="D6" s="9">
        <v>2020</v>
      </c>
      <c r="E6" s="1"/>
      <c r="F6" s="2"/>
      <c r="G6" s="2"/>
    </row>
    <row r="7" spans="1:7" x14ac:dyDescent="0.2">
      <c r="A7" s="5"/>
      <c r="B7" s="5"/>
      <c r="C7" s="6"/>
      <c r="D7" s="164"/>
      <c r="E7" s="1"/>
      <c r="F7" s="2"/>
      <c r="G7" s="2"/>
    </row>
    <row r="8" spans="1:7" x14ac:dyDescent="0.2">
      <c r="A8" s="179" t="s">
        <v>5</v>
      </c>
      <c r="B8" s="179"/>
      <c r="C8" s="6"/>
      <c r="D8" s="2"/>
      <c r="E8" s="1"/>
      <c r="F8" s="2"/>
    </row>
    <row r="9" spans="1:7" ht="13.5" thickBot="1" x14ac:dyDescent="0.25">
      <c r="A9" s="5"/>
      <c r="B9" s="5"/>
      <c r="C9" s="6"/>
      <c r="D9" s="2"/>
      <c r="E9" s="1"/>
      <c r="F9" s="2"/>
    </row>
    <row r="10" spans="1:7" ht="56.1" customHeight="1" thickBot="1" x14ac:dyDescent="0.25">
      <c r="A10" s="177" t="s">
        <v>6</v>
      </c>
      <c r="B10" s="178"/>
      <c r="C10" s="6"/>
      <c r="D10" s="10" t="s">
        <v>7</v>
      </c>
    </row>
    <row r="11" spans="1:7" s="4" customFormat="1" ht="15.75" thickBot="1" x14ac:dyDescent="0.25">
      <c r="A11" s="11"/>
      <c r="B11" s="12"/>
      <c r="C11" s="6"/>
      <c r="D11" s="13"/>
      <c r="E11" s="13"/>
    </row>
    <row r="12" spans="1:7" ht="65.099999999999994" customHeight="1" thickBot="1" x14ac:dyDescent="0.25">
      <c r="A12" s="177" t="s">
        <v>8</v>
      </c>
      <c r="B12" s="178"/>
      <c r="C12" s="6"/>
      <c r="D12" s="10" t="s">
        <v>9</v>
      </c>
      <c r="E12" s="13"/>
    </row>
    <row r="13" spans="1:7" ht="15.75" thickBot="1" x14ac:dyDescent="0.25">
      <c r="A13" s="11"/>
      <c r="B13" s="14"/>
      <c r="C13" s="6"/>
      <c r="D13" s="13"/>
      <c r="E13" s="13"/>
    </row>
    <row r="14" spans="1:7" ht="54" customHeight="1" thickBot="1" x14ac:dyDescent="0.25">
      <c r="A14" s="177" t="s">
        <v>10</v>
      </c>
      <c r="B14" s="178"/>
      <c r="C14" s="15">
        <v>1</v>
      </c>
      <c r="D14" s="9" t="s">
        <v>11</v>
      </c>
      <c r="E14" s="13"/>
    </row>
    <row r="15" spans="1:7" ht="51.75" thickBot="1" x14ac:dyDescent="0.25">
      <c r="A15" s="13"/>
      <c r="B15" s="13"/>
      <c r="C15" s="15">
        <v>2</v>
      </c>
      <c r="D15" s="9" t="s">
        <v>12</v>
      </c>
      <c r="E15" s="13"/>
    </row>
    <row r="16" spans="1:7" ht="51.75" thickBot="1" x14ac:dyDescent="0.25">
      <c r="A16" s="13"/>
      <c r="B16" s="13"/>
      <c r="C16" s="15">
        <v>3</v>
      </c>
      <c r="D16" s="9" t="s">
        <v>13</v>
      </c>
      <c r="E16" s="13"/>
    </row>
    <row r="17" spans="1:11" ht="51.75" thickBot="1" x14ac:dyDescent="0.25">
      <c r="A17" s="13"/>
      <c r="B17" s="13"/>
      <c r="C17" s="15">
        <v>4</v>
      </c>
      <c r="D17" s="9" t="s">
        <v>14</v>
      </c>
      <c r="E17" s="13"/>
    </row>
    <row r="18" spans="1:11" ht="39" thickBot="1" x14ac:dyDescent="0.25">
      <c r="A18" s="13"/>
      <c r="B18" s="13"/>
      <c r="C18" s="15">
        <v>5</v>
      </c>
      <c r="D18" s="9" t="s">
        <v>15</v>
      </c>
      <c r="E18" s="13"/>
    </row>
    <row r="19" spans="1:11" ht="77.25" thickBot="1" x14ac:dyDescent="0.25">
      <c r="A19" s="13"/>
      <c r="B19" s="13"/>
      <c r="C19" s="15">
        <v>6</v>
      </c>
      <c r="D19" s="9" t="s">
        <v>16</v>
      </c>
      <c r="E19" s="13"/>
    </row>
    <row r="20" spans="1:11" ht="64.5" thickBot="1" x14ac:dyDescent="0.25">
      <c r="A20" s="13"/>
      <c r="B20" s="13"/>
      <c r="C20" s="15">
        <v>7</v>
      </c>
      <c r="D20" s="9" t="s">
        <v>17</v>
      </c>
      <c r="E20" s="13"/>
    </row>
    <row r="21" spans="1:11" ht="51.75" thickBot="1" x14ac:dyDescent="0.25">
      <c r="A21" s="13"/>
      <c r="B21" s="13"/>
      <c r="C21" s="15">
        <v>8</v>
      </c>
      <c r="D21" s="9" t="s">
        <v>18</v>
      </c>
      <c r="E21" s="13"/>
    </row>
    <row r="22" spans="1:11" x14ac:dyDescent="0.2">
      <c r="A22" s="16"/>
      <c r="B22" s="16"/>
      <c r="C22" s="16"/>
      <c r="D22" s="16"/>
      <c r="E22" s="16"/>
      <c r="F22" s="16"/>
      <c r="G22" s="2"/>
    </row>
    <row r="23" spans="1:11" x14ac:dyDescent="0.2">
      <c r="A23" s="16"/>
      <c r="B23" s="16"/>
      <c r="C23" s="16"/>
      <c r="D23" s="16"/>
      <c r="E23" s="16"/>
      <c r="F23" s="16"/>
      <c r="G23" s="2"/>
    </row>
    <row r="24" spans="1:11" x14ac:dyDescent="0.2">
      <c r="A24" s="16"/>
      <c r="B24" s="16"/>
      <c r="C24" s="16"/>
      <c r="D24" s="16"/>
      <c r="E24" s="16"/>
      <c r="F24" s="16"/>
      <c r="G24" s="2"/>
    </row>
    <row r="25" spans="1:11" x14ac:dyDescent="0.2">
      <c r="A25" s="16"/>
      <c r="B25" s="16"/>
      <c r="C25" s="16"/>
      <c r="D25" s="16"/>
      <c r="E25" s="16"/>
      <c r="F25" s="16"/>
      <c r="G25" s="2"/>
    </row>
    <row r="26" spans="1:11" x14ac:dyDescent="0.2">
      <c r="A26" s="179" t="s">
        <v>19</v>
      </c>
      <c r="B26" s="179"/>
      <c r="C26" s="16"/>
      <c r="D26" s="16"/>
      <c r="E26" s="16"/>
      <c r="F26" s="16"/>
      <c r="G26" s="16"/>
      <c r="H26" s="16"/>
      <c r="I26" s="16"/>
      <c r="J26" s="16"/>
      <c r="K26" s="16"/>
    </row>
    <row r="27" spans="1:11" ht="13.5" thickBot="1" x14ac:dyDescent="0.25">
      <c r="A27" s="17"/>
      <c r="B27" s="17"/>
      <c r="C27" s="16"/>
      <c r="D27" s="16"/>
      <c r="E27" s="16"/>
      <c r="F27" s="16"/>
      <c r="G27" s="16"/>
      <c r="H27" s="16"/>
      <c r="I27" s="16"/>
      <c r="J27" s="16"/>
      <c r="K27" s="16"/>
    </row>
    <row r="28" spans="1:11" ht="26.25" thickBot="1" x14ac:dyDescent="0.25">
      <c r="A28" s="16"/>
      <c r="B28" s="18" t="s">
        <v>20</v>
      </c>
      <c r="C28" s="171" t="s">
        <v>21</v>
      </c>
      <c r="D28" s="172"/>
      <c r="G28" s="16"/>
      <c r="H28" s="16"/>
      <c r="I28" s="16"/>
      <c r="J28" s="16"/>
      <c r="K28" s="16"/>
    </row>
    <row r="29" spans="1:11" ht="29.25" thickBot="1" x14ac:dyDescent="0.25">
      <c r="A29" s="15">
        <v>1</v>
      </c>
      <c r="B29" s="19" t="s">
        <v>22</v>
      </c>
      <c r="C29" s="173" t="s">
        <v>23</v>
      </c>
      <c r="D29" s="174"/>
      <c r="G29" s="16"/>
      <c r="H29" s="16"/>
      <c r="I29" s="16"/>
      <c r="J29" s="16"/>
      <c r="K29" s="16"/>
    </row>
    <row r="30" spans="1:11" ht="29.25" thickBot="1" x14ac:dyDescent="0.25">
      <c r="A30" s="15">
        <v>2</v>
      </c>
      <c r="B30" s="19" t="s">
        <v>24</v>
      </c>
      <c r="C30" s="173" t="s">
        <v>25</v>
      </c>
      <c r="D30" s="174"/>
      <c r="G30" s="16"/>
      <c r="H30" s="16"/>
      <c r="I30" s="16"/>
      <c r="J30" s="16"/>
      <c r="K30" s="16"/>
    </row>
    <row r="31" spans="1:11" ht="15" thickBot="1" x14ac:dyDescent="0.25">
      <c r="A31" s="15">
        <v>3</v>
      </c>
      <c r="B31" s="19" t="s">
        <v>26</v>
      </c>
      <c r="C31" s="173" t="s">
        <v>27</v>
      </c>
      <c r="D31" s="174"/>
      <c r="G31" s="16"/>
      <c r="H31" s="16"/>
      <c r="I31" s="16"/>
      <c r="J31" s="16"/>
      <c r="K31" s="16"/>
    </row>
    <row r="32" spans="1:11" ht="29.25" thickBot="1" x14ac:dyDescent="0.25">
      <c r="A32" s="15">
        <v>4</v>
      </c>
      <c r="B32" s="19" t="s">
        <v>28</v>
      </c>
      <c r="C32" s="173" t="s">
        <v>29</v>
      </c>
      <c r="D32" s="174"/>
      <c r="G32" s="16"/>
      <c r="H32" s="16"/>
      <c r="I32" s="16"/>
      <c r="J32" s="16"/>
      <c r="K32" s="16"/>
    </row>
    <row r="33" spans="1:11" ht="15" thickBot="1" x14ac:dyDescent="0.25">
      <c r="A33" s="15">
        <v>5</v>
      </c>
      <c r="B33" s="19" t="s">
        <v>30</v>
      </c>
      <c r="C33" s="173" t="s">
        <v>31</v>
      </c>
      <c r="D33" s="174"/>
      <c r="G33" s="16"/>
      <c r="H33" s="16"/>
      <c r="I33" s="16"/>
      <c r="J33" s="16"/>
      <c r="K33" s="16"/>
    </row>
    <row r="34" spans="1:11" ht="29.25" thickBot="1" x14ac:dyDescent="0.25">
      <c r="A34" s="15">
        <v>6</v>
      </c>
      <c r="B34" s="19" t="s">
        <v>32</v>
      </c>
      <c r="C34" s="173" t="s">
        <v>33</v>
      </c>
      <c r="D34" s="174"/>
      <c r="G34" s="16"/>
      <c r="H34" s="16"/>
      <c r="I34" s="16"/>
      <c r="J34" s="16"/>
      <c r="K34" s="16"/>
    </row>
    <row r="35" spans="1:11" ht="29.25" thickBot="1" x14ac:dyDescent="0.25">
      <c r="A35" s="15">
        <v>7</v>
      </c>
      <c r="B35" s="19" t="s">
        <v>34</v>
      </c>
      <c r="C35" s="173" t="s">
        <v>35</v>
      </c>
      <c r="D35" s="174"/>
      <c r="G35" s="16"/>
      <c r="H35" s="16"/>
      <c r="I35" s="16"/>
      <c r="J35" s="16"/>
      <c r="K35" s="16"/>
    </row>
    <row r="36" spans="1:11" ht="29.25" thickBot="1" x14ac:dyDescent="0.25">
      <c r="A36" s="15">
        <v>8</v>
      </c>
      <c r="B36" s="19" t="s">
        <v>36</v>
      </c>
      <c r="C36" s="173" t="s">
        <v>37</v>
      </c>
      <c r="D36" s="174"/>
      <c r="G36" s="16"/>
      <c r="H36" s="16"/>
      <c r="I36" s="16"/>
      <c r="J36" s="16"/>
      <c r="K36" s="16"/>
    </row>
    <row r="37" spans="1:11" ht="15" x14ac:dyDescent="0.25">
      <c r="A37" s="16"/>
      <c r="B37" s="16"/>
      <c r="C37" s="16"/>
      <c r="D37"/>
      <c r="E37" s="16"/>
      <c r="F37" s="2"/>
      <c r="G37" s="2"/>
    </row>
    <row r="38" spans="1:11" x14ac:dyDescent="0.2">
      <c r="A38" s="180" t="s">
        <v>38</v>
      </c>
      <c r="B38" s="180"/>
      <c r="F38" s="2"/>
      <c r="G38" s="2"/>
    </row>
    <row r="39" spans="1:11" ht="13.5" thickBot="1" x14ac:dyDescent="0.25">
      <c r="F39" s="2"/>
      <c r="G39" s="2"/>
    </row>
    <row r="40" spans="1:11" ht="57.95" customHeight="1" thickBot="1" x14ac:dyDescent="0.25">
      <c r="A40" s="181" t="s">
        <v>39</v>
      </c>
      <c r="B40" s="182"/>
      <c r="C40" s="182"/>
      <c r="D40" s="183"/>
      <c r="G40" s="2"/>
    </row>
    <row r="41" spans="1:11" ht="13.5" thickBot="1" x14ac:dyDescent="0.25">
      <c r="G41" s="2"/>
    </row>
    <row r="42" spans="1:11" customFormat="1" ht="15.75" thickBot="1" x14ac:dyDescent="0.3">
      <c r="A42" s="20" t="s">
        <v>40</v>
      </c>
      <c r="B42" s="175" t="s">
        <v>41</v>
      </c>
      <c r="C42" s="176"/>
      <c r="D42" s="176"/>
    </row>
    <row r="43" spans="1:11" customFormat="1" ht="15.75" thickBot="1" x14ac:dyDescent="0.3">
      <c r="A43" s="20"/>
      <c r="B43" s="20"/>
      <c r="C43" s="20"/>
      <c r="D43" s="20"/>
    </row>
    <row r="44" spans="1:11" customFormat="1" ht="15.75" thickBot="1" x14ac:dyDescent="0.3">
      <c r="A44" s="20" t="s">
        <v>42</v>
      </c>
      <c r="B44" s="169">
        <v>43910</v>
      </c>
      <c r="C44" s="170"/>
    </row>
    <row r="45" spans="1:11" x14ac:dyDescent="0.2">
      <c r="G45" s="2"/>
    </row>
    <row r="46" spans="1:11" x14ac:dyDescent="0.2">
      <c r="G46" s="2"/>
    </row>
    <row r="47" spans="1:11" x14ac:dyDescent="0.2">
      <c r="D47" s="21"/>
      <c r="G47" s="2"/>
    </row>
    <row r="48" spans="1:11" ht="14.25" x14ac:dyDescent="0.2">
      <c r="A48" s="22"/>
      <c r="B48" s="21"/>
      <c r="C48" s="21"/>
      <c r="D48" s="21"/>
      <c r="E48" s="16"/>
      <c r="F48" s="2"/>
      <c r="G48" s="2"/>
    </row>
    <row r="49" spans="1:7" ht="14.25" x14ac:dyDescent="0.2">
      <c r="A49" s="22"/>
      <c r="B49" s="21"/>
      <c r="C49" s="21"/>
      <c r="D49" s="8"/>
      <c r="E49" s="16"/>
      <c r="F49" s="2"/>
      <c r="G49" s="2"/>
    </row>
    <row r="50" spans="1:7" x14ac:dyDescent="0.2">
      <c r="A50" s="8"/>
      <c r="B50" s="8"/>
      <c r="C50" s="8"/>
      <c r="D50" s="2"/>
      <c r="E50" s="8"/>
      <c r="F50" s="2"/>
      <c r="G50" s="2"/>
    </row>
    <row r="51" spans="1:7" x14ac:dyDescent="0.2">
      <c r="A51" s="2"/>
      <c r="B51" s="2"/>
      <c r="C51" s="2"/>
      <c r="D51" s="2"/>
    </row>
    <row r="52" spans="1:7" x14ac:dyDescent="0.2">
      <c r="A52" s="2"/>
      <c r="B52" s="2"/>
      <c r="C52" s="2"/>
    </row>
  </sheetData>
  <mergeCells count="22">
    <mergeCell ref="A10:B10"/>
    <mergeCell ref="A1:D1"/>
    <mergeCell ref="A2:D2"/>
    <mergeCell ref="A4:B4"/>
    <mergeCell ref="A6:B6"/>
    <mergeCell ref="A8:B8"/>
    <mergeCell ref="A12:B12"/>
    <mergeCell ref="A14:B14"/>
    <mergeCell ref="A26:B26"/>
    <mergeCell ref="A38:B38"/>
    <mergeCell ref="A40:D40"/>
    <mergeCell ref="B44:C44"/>
    <mergeCell ref="C28:D28"/>
    <mergeCell ref="C29:D29"/>
    <mergeCell ref="C30:D30"/>
    <mergeCell ref="C31:D31"/>
    <mergeCell ref="C32:D32"/>
    <mergeCell ref="C33:D33"/>
    <mergeCell ref="C34:D34"/>
    <mergeCell ref="C35:D35"/>
    <mergeCell ref="C36:D36"/>
    <mergeCell ref="B42:D42"/>
  </mergeCells>
  <pageMargins left="0.7" right="0.36" top="0.75" bottom="0.75" header="0.3" footer="0.3"/>
  <pageSetup paperSize="9" orientation="portrait" horizontalDpi="4294967295" verticalDpi="4294967295"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DEF8AD-10E9-4D56-B6C4-FDDD22CA14AE}">
  <dimension ref="A1:Q46"/>
  <sheetViews>
    <sheetView topLeftCell="A28" workbookViewId="0">
      <selection activeCell="R30" sqref="R30"/>
    </sheetView>
  </sheetViews>
  <sheetFormatPr baseColWidth="10" defaultColWidth="10.85546875" defaultRowHeight="11.25" x14ac:dyDescent="0.2"/>
  <cols>
    <col min="1" max="1" width="12.140625" style="26" customWidth="1"/>
    <col min="2" max="2" width="10.85546875" style="26" hidden="1" customWidth="1"/>
    <col min="3" max="3" width="0" style="26" hidden="1" customWidth="1"/>
    <col min="4" max="4" width="20.85546875" style="26" customWidth="1"/>
    <col min="5" max="5" width="6.85546875" style="26" customWidth="1"/>
    <col min="6" max="6" width="6.5703125" style="26" customWidth="1"/>
    <col min="7" max="7" width="20.85546875" style="26" customWidth="1"/>
    <col min="8" max="8" width="12.5703125" style="26" customWidth="1"/>
    <col min="9" max="12" width="4.7109375" style="26" customWidth="1"/>
    <col min="13" max="13" width="13.5703125" style="26" hidden="1" customWidth="1"/>
    <col min="14" max="14" width="13.5703125" style="26" customWidth="1"/>
    <col min="15" max="15" width="10.85546875" style="26"/>
    <col min="16" max="16" width="13.5703125" style="26" bestFit="1" customWidth="1"/>
    <col min="17" max="17" width="13.7109375" style="26" bestFit="1" customWidth="1"/>
    <col min="18" max="16384" width="10.85546875" style="26"/>
  </cols>
  <sheetData>
    <row r="1" spans="1:17" x14ac:dyDescent="0.2">
      <c r="A1" s="23" t="s">
        <v>43</v>
      </c>
      <c r="B1" s="23"/>
      <c r="C1" s="23"/>
      <c r="D1" s="133"/>
      <c r="E1" s="133"/>
      <c r="F1" s="24"/>
      <c r="G1" s="133"/>
      <c r="H1" s="133"/>
      <c r="I1" s="25"/>
      <c r="J1" s="25"/>
      <c r="K1" s="25"/>
      <c r="L1" s="25"/>
      <c r="M1" s="25"/>
      <c r="N1" s="25"/>
      <c r="O1" s="25"/>
      <c r="P1" s="25"/>
      <c r="Q1" s="25"/>
    </row>
    <row r="2" spans="1:17" x14ac:dyDescent="0.2">
      <c r="A2" s="30" t="str">
        <f>'[1]MARCO GENERAL'!D5</f>
        <v>Municipalidad de Orotina</v>
      </c>
      <c r="B2" s="30"/>
      <c r="C2" s="30"/>
      <c r="D2" s="29"/>
      <c r="E2" s="29"/>
      <c r="F2" s="27"/>
      <c r="G2" s="29"/>
      <c r="H2" s="29"/>
      <c r="I2" s="28"/>
      <c r="J2" s="28"/>
      <c r="K2" s="28"/>
      <c r="L2" s="28"/>
      <c r="M2" s="28"/>
      <c r="N2" s="28"/>
      <c r="O2" s="28"/>
      <c r="P2" s="28"/>
      <c r="Q2" s="28"/>
    </row>
    <row r="3" spans="1:17" x14ac:dyDescent="0.2">
      <c r="A3" s="189">
        <f>'[1]MARCO GENERAL'!D7</f>
        <v>2020</v>
      </c>
      <c r="B3" s="189"/>
      <c r="C3" s="189"/>
      <c r="D3" s="189"/>
      <c r="E3" s="189"/>
      <c r="F3" s="189"/>
      <c r="G3" s="189"/>
      <c r="H3" s="189"/>
      <c r="I3" s="25"/>
      <c r="J3" s="25"/>
      <c r="K3" s="25"/>
      <c r="L3" s="25"/>
      <c r="M3" s="25"/>
      <c r="N3" s="25"/>
      <c r="O3" s="25"/>
      <c r="P3" s="25"/>
      <c r="Q3" s="25"/>
    </row>
    <row r="4" spans="1:17" x14ac:dyDescent="0.2">
      <c r="A4" s="23" t="s">
        <v>44</v>
      </c>
      <c r="B4" s="23"/>
      <c r="C4" s="23"/>
      <c r="D4" s="23"/>
      <c r="E4" s="23"/>
      <c r="F4" s="24"/>
      <c r="G4" s="23"/>
      <c r="H4" s="23"/>
      <c r="I4" s="25"/>
      <c r="J4" s="25"/>
      <c r="K4" s="25"/>
      <c r="L4" s="25"/>
      <c r="M4" s="25"/>
      <c r="N4" s="25"/>
      <c r="O4" s="25"/>
      <c r="P4" s="25"/>
      <c r="Q4" s="25"/>
    </row>
    <row r="5" spans="1:17" x14ac:dyDescent="0.2">
      <c r="A5" s="190" t="s">
        <v>139</v>
      </c>
      <c r="B5" s="190"/>
      <c r="C5" s="190"/>
      <c r="D5" s="190"/>
      <c r="E5" s="190"/>
      <c r="F5" s="190"/>
      <c r="G5" s="190"/>
      <c r="H5" s="190"/>
      <c r="I5" s="28"/>
      <c r="J5" s="28"/>
      <c r="K5" s="28"/>
      <c r="L5" s="28"/>
      <c r="M5" s="28"/>
      <c r="N5" s="28"/>
      <c r="O5" s="28"/>
      <c r="P5" s="28"/>
      <c r="Q5" s="28"/>
    </row>
    <row r="6" spans="1:17" x14ac:dyDescent="0.2">
      <c r="A6" s="23"/>
      <c r="B6" s="23"/>
      <c r="C6" s="23"/>
      <c r="D6" s="23"/>
      <c r="E6" s="23"/>
      <c r="F6" s="24"/>
      <c r="G6" s="23"/>
      <c r="H6" s="23"/>
      <c r="I6" s="25"/>
      <c r="J6" s="25"/>
      <c r="K6" s="25"/>
      <c r="L6" s="25"/>
      <c r="M6" s="25"/>
      <c r="N6" s="25"/>
      <c r="O6" s="25"/>
      <c r="P6" s="25"/>
      <c r="Q6" s="25"/>
    </row>
    <row r="7" spans="1:17" ht="21.95" customHeight="1" x14ac:dyDescent="0.2">
      <c r="A7" s="191" t="s">
        <v>140</v>
      </c>
      <c r="B7" s="191"/>
      <c r="C7" s="191"/>
      <c r="D7" s="191"/>
      <c r="E7" s="191"/>
      <c r="F7" s="191"/>
      <c r="G7" s="191"/>
      <c r="H7" s="191"/>
      <c r="I7" s="191"/>
      <c r="J7" s="191"/>
      <c r="K7" s="191"/>
      <c r="L7" s="191"/>
      <c r="M7" s="191"/>
      <c r="N7" s="191"/>
      <c r="O7" s="191"/>
      <c r="P7" s="191"/>
      <c r="Q7" s="191"/>
    </row>
    <row r="8" spans="1:17" ht="14.45" customHeight="1" x14ac:dyDescent="0.2">
      <c r="A8" s="191" t="s">
        <v>141</v>
      </c>
      <c r="B8" s="191"/>
      <c r="C8" s="191"/>
      <c r="D8" s="191"/>
      <c r="E8" s="191"/>
      <c r="F8" s="191"/>
      <c r="G8" s="191"/>
      <c r="H8" s="191"/>
      <c r="I8" s="191"/>
      <c r="J8" s="191"/>
      <c r="K8" s="191"/>
      <c r="L8" s="191"/>
      <c r="M8" s="191"/>
      <c r="N8" s="191"/>
      <c r="O8" s="191"/>
      <c r="P8" s="191"/>
      <c r="Q8" s="191"/>
    </row>
    <row r="9" spans="1:17" ht="12" thickBot="1" x14ac:dyDescent="0.25">
      <c r="A9" s="23"/>
      <c r="B9" s="23"/>
      <c r="C9" s="23"/>
      <c r="D9" s="23"/>
      <c r="E9" s="23"/>
      <c r="F9" s="24"/>
      <c r="G9" s="23"/>
      <c r="H9" s="23"/>
      <c r="I9" s="25"/>
      <c r="J9" s="25"/>
      <c r="K9" s="25"/>
      <c r="L9" s="25"/>
      <c r="M9" s="25"/>
      <c r="N9" s="25"/>
      <c r="O9" s="25"/>
      <c r="P9" s="25"/>
      <c r="Q9" s="25"/>
    </row>
    <row r="10" spans="1:17" ht="23.1" customHeight="1" thickBot="1" x14ac:dyDescent="0.25">
      <c r="A10" s="31" t="s">
        <v>45</v>
      </c>
      <c r="B10" s="74"/>
      <c r="C10" s="74"/>
      <c r="D10" s="192" t="s">
        <v>46</v>
      </c>
      <c r="E10" s="192"/>
      <c r="F10" s="192"/>
      <c r="G10" s="192"/>
      <c r="H10" s="192"/>
      <c r="I10" s="192"/>
      <c r="J10" s="192"/>
      <c r="K10" s="192"/>
      <c r="L10" s="192"/>
      <c r="M10" s="192"/>
      <c r="N10" s="192"/>
      <c r="O10" s="192"/>
      <c r="P10" s="192"/>
      <c r="Q10" s="193"/>
    </row>
    <row r="11" spans="1:17" ht="21.95" customHeight="1" thickBot="1" x14ac:dyDescent="0.25">
      <c r="A11" s="213" t="s">
        <v>47</v>
      </c>
      <c r="B11" s="215" t="s">
        <v>48</v>
      </c>
      <c r="C11" s="213" t="s">
        <v>49</v>
      </c>
      <c r="D11" s="186" t="s">
        <v>50</v>
      </c>
      <c r="E11" s="196" t="s">
        <v>51</v>
      </c>
      <c r="F11" s="197"/>
      <c r="G11" s="198"/>
      <c r="H11" s="202" t="s">
        <v>52</v>
      </c>
      <c r="I11" s="205" t="s">
        <v>53</v>
      </c>
      <c r="J11" s="206"/>
      <c r="K11" s="206"/>
      <c r="L11" s="206"/>
      <c r="M11" s="207"/>
      <c r="N11" s="187" t="s">
        <v>54</v>
      </c>
      <c r="O11" s="187" t="s">
        <v>55</v>
      </c>
      <c r="P11" s="185" t="s">
        <v>56</v>
      </c>
      <c r="Q11" s="186"/>
    </row>
    <row r="12" spans="1:17" ht="15" customHeight="1" thickBot="1" x14ac:dyDescent="0.25">
      <c r="A12" s="214"/>
      <c r="B12" s="216"/>
      <c r="C12" s="218"/>
      <c r="D12" s="194"/>
      <c r="E12" s="199"/>
      <c r="F12" s="200"/>
      <c r="G12" s="201"/>
      <c r="H12" s="203"/>
      <c r="I12" s="209" t="s">
        <v>57</v>
      </c>
      <c r="J12" s="32" t="s">
        <v>58</v>
      </c>
      <c r="K12" s="209" t="s">
        <v>59</v>
      </c>
      <c r="L12" s="32" t="s">
        <v>58</v>
      </c>
      <c r="M12" s="211" t="s">
        <v>60</v>
      </c>
      <c r="N12" s="208"/>
      <c r="O12" s="208"/>
      <c r="P12" s="187" t="s">
        <v>61</v>
      </c>
      <c r="Q12" s="187" t="s">
        <v>62</v>
      </c>
    </row>
    <row r="13" spans="1:17" ht="23.25" thickBot="1" x14ac:dyDescent="0.25">
      <c r="A13" s="33" t="s">
        <v>63</v>
      </c>
      <c r="B13" s="217"/>
      <c r="C13" s="214"/>
      <c r="D13" s="195"/>
      <c r="E13" s="150" t="s">
        <v>64</v>
      </c>
      <c r="F13" s="151" t="s">
        <v>65</v>
      </c>
      <c r="G13" s="152" t="s">
        <v>66</v>
      </c>
      <c r="H13" s="204"/>
      <c r="I13" s="210"/>
      <c r="J13" s="153"/>
      <c r="K13" s="210" t="s">
        <v>67</v>
      </c>
      <c r="L13" s="153"/>
      <c r="M13" s="212"/>
      <c r="N13" s="188"/>
      <c r="O13" s="188"/>
      <c r="P13" s="188"/>
      <c r="Q13" s="188"/>
    </row>
    <row r="14" spans="1:17" ht="67.5" x14ac:dyDescent="0.2">
      <c r="A14" s="34" t="s">
        <v>22</v>
      </c>
      <c r="B14" s="75"/>
      <c r="C14" s="34"/>
      <c r="D14" s="35" t="s">
        <v>68</v>
      </c>
      <c r="E14" s="36" t="s">
        <v>69</v>
      </c>
      <c r="F14" s="37">
        <v>1</v>
      </c>
      <c r="G14" s="38" t="s">
        <v>70</v>
      </c>
      <c r="H14" s="38" t="s">
        <v>71</v>
      </c>
      <c r="I14" s="39">
        <v>100</v>
      </c>
      <c r="J14" s="40">
        <f>IF(OR(I14=0),0,(I14/(I14+K14)))</f>
        <v>1</v>
      </c>
      <c r="K14" s="41"/>
      <c r="L14" s="40">
        <f>IF(OR(K14=0),0,(K14/(I14+K14)))</f>
        <v>0</v>
      </c>
      <c r="M14" s="154">
        <f>J14+L14</f>
        <v>1</v>
      </c>
      <c r="N14" s="38" t="s">
        <v>72</v>
      </c>
      <c r="O14" s="155" t="s">
        <v>73</v>
      </c>
      <c r="P14" s="42">
        <v>1100000</v>
      </c>
      <c r="Q14" s="160"/>
    </row>
    <row r="15" spans="1:17" ht="45" x14ac:dyDescent="0.2">
      <c r="A15" s="49" t="s">
        <v>22</v>
      </c>
      <c r="B15" s="78"/>
      <c r="C15" s="49"/>
      <c r="D15" s="156" t="s">
        <v>125</v>
      </c>
      <c r="E15" s="157" t="s">
        <v>83</v>
      </c>
      <c r="F15" s="43">
        <f>+F14+1</f>
        <v>2</v>
      </c>
      <c r="G15" s="48" t="s">
        <v>226</v>
      </c>
      <c r="H15" s="48" t="s">
        <v>126</v>
      </c>
      <c r="I15" s="44"/>
      <c r="J15" s="40">
        <f>IF(OR(I15=0),0,(I15/(I15+K15)))</f>
        <v>0</v>
      </c>
      <c r="K15" s="39">
        <v>100</v>
      </c>
      <c r="L15" s="45">
        <f>IF(OR(K15=0),0,(K15/(I15+K15)))</f>
        <v>1</v>
      </c>
      <c r="M15" s="76">
        <f t="shared" ref="M15:M41" si="0">J15+L15</f>
        <v>1</v>
      </c>
      <c r="N15" s="38" t="s">
        <v>127</v>
      </c>
      <c r="O15" s="155" t="s">
        <v>128</v>
      </c>
      <c r="P15" s="42"/>
      <c r="Q15" s="89">
        <v>89689182.269999996</v>
      </c>
    </row>
    <row r="16" spans="1:17" ht="67.5" x14ac:dyDescent="0.2">
      <c r="A16" s="49" t="s">
        <v>22</v>
      </c>
      <c r="B16" s="78"/>
      <c r="C16" s="49"/>
      <c r="D16" s="35" t="s">
        <v>129</v>
      </c>
      <c r="E16" s="157" t="s">
        <v>69</v>
      </c>
      <c r="F16" s="43">
        <f>+F15+1</f>
        <v>3</v>
      </c>
      <c r="G16" s="48" t="s">
        <v>130</v>
      </c>
      <c r="H16" s="48" t="s">
        <v>131</v>
      </c>
      <c r="I16" s="44"/>
      <c r="J16" s="45">
        <f>IF(OR(I16=0),0,(I16/(I16+K16)))</f>
        <v>0</v>
      </c>
      <c r="K16" s="39">
        <v>100</v>
      </c>
      <c r="L16" s="45">
        <f>IF(OR(K16=0),0,(K16/(I16+K16)))</f>
        <v>1</v>
      </c>
      <c r="M16" s="76">
        <f t="shared" si="0"/>
        <v>1</v>
      </c>
      <c r="N16" s="51" t="s">
        <v>132</v>
      </c>
      <c r="O16" s="158" t="s">
        <v>73</v>
      </c>
      <c r="P16" s="42"/>
      <c r="Q16" s="89">
        <v>5000000</v>
      </c>
    </row>
    <row r="17" spans="1:17" ht="67.5" x14ac:dyDescent="0.2">
      <c r="A17" s="34" t="s">
        <v>22</v>
      </c>
      <c r="B17" s="75"/>
      <c r="C17" s="34"/>
      <c r="D17" s="35" t="s">
        <v>77</v>
      </c>
      <c r="E17" s="36" t="s">
        <v>69</v>
      </c>
      <c r="F17" s="43">
        <f>+F16+1</f>
        <v>4</v>
      </c>
      <c r="G17" s="149" t="s">
        <v>78</v>
      </c>
      <c r="H17" s="48" t="s">
        <v>79</v>
      </c>
      <c r="I17" s="44"/>
      <c r="J17" s="45">
        <f t="shared" ref="J17:J41" si="1">IF(OR(I17=0),0,(I17/(I17+K17)))</f>
        <v>0</v>
      </c>
      <c r="K17" s="39">
        <v>100</v>
      </c>
      <c r="L17" s="45">
        <f t="shared" ref="L17:L41" si="2">IF(OR(K17=0),0,(K17/(I17+K17)))</f>
        <v>1</v>
      </c>
      <c r="M17" s="77">
        <f t="shared" si="0"/>
        <v>1</v>
      </c>
      <c r="N17" s="35" t="s">
        <v>80</v>
      </c>
      <c r="O17" s="158" t="s">
        <v>73</v>
      </c>
      <c r="P17" s="47"/>
      <c r="Q17" s="87">
        <v>3360000</v>
      </c>
    </row>
    <row r="18" spans="1:17" ht="56.25" x14ac:dyDescent="0.2">
      <c r="A18" s="34" t="s">
        <v>22</v>
      </c>
      <c r="B18" s="75"/>
      <c r="C18" s="34"/>
      <c r="D18" s="35" t="s">
        <v>77</v>
      </c>
      <c r="E18" s="36" t="s">
        <v>69</v>
      </c>
      <c r="F18" s="43">
        <f t="shared" ref="F18:F41" si="3">+F17+1</f>
        <v>5</v>
      </c>
      <c r="G18" s="149" t="s">
        <v>81</v>
      </c>
      <c r="H18" s="48" t="s">
        <v>82</v>
      </c>
      <c r="I18" s="44">
        <v>100</v>
      </c>
      <c r="J18" s="45">
        <f t="shared" si="1"/>
        <v>1</v>
      </c>
      <c r="K18" s="39"/>
      <c r="L18" s="45">
        <f t="shared" si="2"/>
        <v>0</v>
      </c>
      <c r="M18" s="76">
        <f t="shared" si="0"/>
        <v>1</v>
      </c>
      <c r="N18" s="35" t="s">
        <v>80</v>
      </c>
      <c r="O18" s="158" t="s">
        <v>73</v>
      </c>
      <c r="P18" s="42">
        <v>380000</v>
      </c>
      <c r="Q18" s="87"/>
    </row>
    <row r="19" spans="1:17" ht="67.5" x14ac:dyDescent="0.2">
      <c r="A19" s="34" t="s">
        <v>22</v>
      </c>
      <c r="B19" s="75"/>
      <c r="C19" s="34"/>
      <c r="D19" s="35" t="s">
        <v>77</v>
      </c>
      <c r="E19" s="36" t="s">
        <v>83</v>
      </c>
      <c r="F19" s="43">
        <f t="shared" si="3"/>
        <v>6</v>
      </c>
      <c r="G19" s="149" t="s">
        <v>84</v>
      </c>
      <c r="H19" s="48" t="s">
        <v>85</v>
      </c>
      <c r="I19" s="44"/>
      <c r="J19" s="45">
        <f t="shared" si="1"/>
        <v>0</v>
      </c>
      <c r="K19" s="39">
        <v>100</v>
      </c>
      <c r="L19" s="45">
        <f t="shared" si="2"/>
        <v>1</v>
      </c>
      <c r="M19" s="76">
        <f t="shared" si="0"/>
        <v>1</v>
      </c>
      <c r="N19" s="35" t="s">
        <v>80</v>
      </c>
      <c r="O19" s="158" t="s">
        <v>73</v>
      </c>
      <c r="P19" s="46"/>
      <c r="Q19" s="87">
        <v>2000000</v>
      </c>
    </row>
    <row r="20" spans="1:17" ht="67.5" x14ac:dyDescent="0.2">
      <c r="A20" s="34" t="s">
        <v>22</v>
      </c>
      <c r="B20" s="75"/>
      <c r="C20" s="34"/>
      <c r="D20" s="35" t="s">
        <v>77</v>
      </c>
      <c r="E20" s="36" t="s">
        <v>83</v>
      </c>
      <c r="F20" s="43">
        <f t="shared" si="3"/>
        <v>7</v>
      </c>
      <c r="G20" s="48" t="s">
        <v>86</v>
      </c>
      <c r="H20" s="48" t="s">
        <v>85</v>
      </c>
      <c r="I20" s="44"/>
      <c r="J20" s="45">
        <f t="shared" si="1"/>
        <v>0</v>
      </c>
      <c r="K20" s="39">
        <v>100</v>
      </c>
      <c r="L20" s="45">
        <f t="shared" si="2"/>
        <v>1</v>
      </c>
      <c r="M20" s="76">
        <f t="shared" si="0"/>
        <v>1</v>
      </c>
      <c r="N20" s="35" t="s">
        <v>80</v>
      </c>
      <c r="O20" s="158" t="s">
        <v>73</v>
      </c>
      <c r="P20" s="46"/>
      <c r="Q20" s="87">
        <v>1000000</v>
      </c>
    </row>
    <row r="21" spans="1:17" ht="45" x14ac:dyDescent="0.2">
      <c r="A21" s="49" t="s">
        <v>22</v>
      </c>
      <c r="B21" s="78"/>
      <c r="C21" s="159"/>
      <c r="D21" s="35" t="s">
        <v>108</v>
      </c>
      <c r="E21" s="157" t="s">
        <v>69</v>
      </c>
      <c r="F21" s="43">
        <f t="shared" si="3"/>
        <v>8</v>
      </c>
      <c r="G21" s="48" t="s">
        <v>124</v>
      </c>
      <c r="H21" s="48" t="s">
        <v>103</v>
      </c>
      <c r="I21" s="44"/>
      <c r="J21" s="45">
        <f t="shared" si="1"/>
        <v>0</v>
      </c>
      <c r="K21" s="39">
        <v>100</v>
      </c>
      <c r="L21" s="45">
        <f t="shared" si="2"/>
        <v>1</v>
      </c>
      <c r="M21" s="76">
        <f t="shared" si="0"/>
        <v>1</v>
      </c>
      <c r="N21" s="51" t="s">
        <v>111</v>
      </c>
      <c r="O21" s="158" t="s">
        <v>73</v>
      </c>
      <c r="P21" s="42"/>
      <c r="Q21" s="87">
        <v>500000</v>
      </c>
    </row>
    <row r="22" spans="1:17" ht="67.5" x14ac:dyDescent="0.2">
      <c r="A22" s="34" t="s">
        <v>22</v>
      </c>
      <c r="B22" s="75"/>
      <c r="C22" s="34"/>
      <c r="D22" s="35" t="s">
        <v>88</v>
      </c>
      <c r="E22" s="36" t="s">
        <v>83</v>
      </c>
      <c r="F22" s="43">
        <f t="shared" si="3"/>
        <v>9</v>
      </c>
      <c r="G22" s="48" t="s">
        <v>89</v>
      </c>
      <c r="H22" s="48" t="s">
        <v>85</v>
      </c>
      <c r="I22" s="44"/>
      <c r="J22" s="45">
        <f t="shared" si="1"/>
        <v>0</v>
      </c>
      <c r="K22" s="39">
        <v>100</v>
      </c>
      <c r="L22" s="45">
        <f t="shared" si="2"/>
        <v>1</v>
      </c>
      <c r="M22" s="76">
        <f t="shared" si="0"/>
        <v>1</v>
      </c>
      <c r="N22" s="35" t="s">
        <v>80</v>
      </c>
      <c r="O22" s="158" t="s">
        <v>73</v>
      </c>
      <c r="P22" s="46"/>
      <c r="Q22" s="87">
        <v>200000</v>
      </c>
    </row>
    <row r="23" spans="1:17" ht="56.25" x14ac:dyDescent="0.2">
      <c r="A23" s="49" t="s">
        <v>22</v>
      </c>
      <c r="B23" s="78"/>
      <c r="C23" s="49"/>
      <c r="D23" s="35" t="s">
        <v>90</v>
      </c>
      <c r="E23" s="157" t="s">
        <v>69</v>
      </c>
      <c r="F23" s="43">
        <f t="shared" si="3"/>
        <v>10</v>
      </c>
      <c r="G23" s="48" t="s">
        <v>91</v>
      </c>
      <c r="H23" s="48" t="s">
        <v>92</v>
      </c>
      <c r="I23" s="44"/>
      <c r="J23" s="45">
        <f t="shared" si="1"/>
        <v>0</v>
      </c>
      <c r="K23" s="39">
        <v>100</v>
      </c>
      <c r="L23" s="45">
        <f t="shared" si="2"/>
        <v>1</v>
      </c>
      <c r="M23" s="76">
        <f t="shared" si="0"/>
        <v>1</v>
      </c>
      <c r="N23" s="51" t="s">
        <v>72</v>
      </c>
      <c r="O23" s="158" t="s">
        <v>73</v>
      </c>
      <c r="P23" s="42"/>
      <c r="Q23" s="87">
        <v>350000</v>
      </c>
    </row>
    <row r="24" spans="1:17" ht="67.5" x14ac:dyDescent="0.2">
      <c r="A24" s="49" t="s">
        <v>22</v>
      </c>
      <c r="B24" s="78"/>
      <c r="C24" s="49"/>
      <c r="D24" s="35" t="s">
        <v>90</v>
      </c>
      <c r="E24" s="157" t="s">
        <v>83</v>
      </c>
      <c r="F24" s="43">
        <f t="shared" si="3"/>
        <v>11</v>
      </c>
      <c r="G24" s="50" t="s">
        <v>93</v>
      </c>
      <c r="H24" s="48" t="s">
        <v>94</v>
      </c>
      <c r="I24" s="44"/>
      <c r="J24" s="45">
        <f t="shared" si="1"/>
        <v>0</v>
      </c>
      <c r="K24" s="39">
        <v>100</v>
      </c>
      <c r="L24" s="45">
        <f t="shared" si="2"/>
        <v>1</v>
      </c>
      <c r="M24" s="76">
        <f t="shared" si="0"/>
        <v>1</v>
      </c>
      <c r="N24" s="51" t="s">
        <v>72</v>
      </c>
      <c r="O24" s="158" t="s">
        <v>73</v>
      </c>
      <c r="P24" s="42"/>
      <c r="Q24" s="87">
        <v>750000</v>
      </c>
    </row>
    <row r="25" spans="1:17" ht="78.75" x14ac:dyDescent="0.2">
      <c r="A25" s="34" t="s">
        <v>22</v>
      </c>
      <c r="B25" s="75"/>
      <c r="C25" s="34"/>
      <c r="D25" s="35" t="s">
        <v>88</v>
      </c>
      <c r="E25" s="157" t="s">
        <v>69</v>
      </c>
      <c r="F25" s="43">
        <f t="shared" si="3"/>
        <v>12</v>
      </c>
      <c r="G25" s="50" t="s">
        <v>95</v>
      </c>
      <c r="H25" s="48" t="s">
        <v>96</v>
      </c>
      <c r="I25" s="44"/>
      <c r="J25" s="45">
        <f t="shared" si="1"/>
        <v>0</v>
      </c>
      <c r="K25" s="39">
        <v>100</v>
      </c>
      <c r="L25" s="45">
        <f t="shared" si="2"/>
        <v>1</v>
      </c>
      <c r="M25" s="76">
        <f t="shared" si="0"/>
        <v>1</v>
      </c>
      <c r="N25" s="51" t="s">
        <v>97</v>
      </c>
      <c r="O25" s="158" t="s">
        <v>73</v>
      </c>
      <c r="P25" s="42"/>
      <c r="Q25" s="89">
        <v>1600000</v>
      </c>
    </row>
    <row r="26" spans="1:17" ht="56.25" x14ac:dyDescent="0.2">
      <c r="A26" s="49" t="s">
        <v>22</v>
      </c>
      <c r="B26" s="78"/>
      <c r="C26" s="49"/>
      <c r="D26" s="35" t="s">
        <v>88</v>
      </c>
      <c r="E26" s="157" t="s">
        <v>69</v>
      </c>
      <c r="F26" s="43">
        <f t="shared" si="3"/>
        <v>13</v>
      </c>
      <c r="G26" s="48" t="s">
        <v>98</v>
      </c>
      <c r="H26" s="48" t="s">
        <v>99</v>
      </c>
      <c r="I26" s="44"/>
      <c r="J26" s="45">
        <f t="shared" si="1"/>
        <v>0</v>
      </c>
      <c r="K26" s="39">
        <v>100</v>
      </c>
      <c r="L26" s="45">
        <f t="shared" si="2"/>
        <v>1</v>
      </c>
      <c r="M26" s="76">
        <f t="shared" si="0"/>
        <v>1</v>
      </c>
      <c r="N26" s="51" t="s">
        <v>97</v>
      </c>
      <c r="O26" s="158" t="s">
        <v>73</v>
      </c>
      <c r="P26" s="42"/>
      <c r="Q26" s="89">
        <v>600000</v>
      </c>
    </row>
    <row r="27" spans="1:17" ht="56.25" x14ac:dyDescent="0.2">
      <c r="A27" s="49" t="s">
        <v>22</v>
      </c>
      <c r="B27" s="78"/>
      <c r="C27" s="49"/>
      <c r="D27" s="35" t="s">
        <v>88</v>
      </c>
      <c r="E27" s="157" t="s">
        <v>69</v>
      </c>
      <c r="F27" s="43">
        <f t="shared" si="3"/>
        <v>14</v>
      </c>
      <c r="G27" s="48" t="s">
        <v>100</v>
      </c>
      <c r="H27" s="48" t="s">
        <v>101</v>
      </c>
      <c r="I27" s="44"/>
      <c r="J27" s="45">
        <f t="shared" si="1"/>
        <v>0</v>
      </c>
      <c r="K27" s="39">
        <v>100</v>
      </c>
      <c r="L27" s="45">
        <f t="shared" si="2"/>
        <v>1</v>
      </c>
      <c r="M27" s="76">
        <f t="shared" si="0"/>
        <v>1</v>
      </c>
      <c r="N27" s="51" t="s">
        <v>97</v>
      </c>
      <c r="O27" s="158" t="s">
        <v>73</v>
      </c>
      <c r="P27" s="42"/>
      <c r="Q27" s="89">
        <v>6000000</v>
      </c>
    </row>
    <row r="28" spans="1:17" ht="56.25" x14ac:dyDescent="0.2">
      <c r="A28" s="49" t="s">
        <v>22</v>
      </c>
      <c r="B28" s="78"/>
      <c r="C28" s="49"/>
      <c r="D28" s="35" t="s">
        <v>88</v>
      </c>
      <c r="E28" s="157" t="s">
        <v>69</v>
      </c>
      <c r="F28" s="43">
        <f t="shared" si="3"/>
        <v>15</v>
      </c>
      <c r="G28" s="48" t="s">
        <v>102</v>
      </c>
      <c r="H28" s="48" t="s">
        <v>103</v>
      </c>
      <c r="I28" s="44"/>
      <c r="J28" s="45">
        <f t="shared" si="1"/>
        <v>0</v>
      </c>
      <c r="K28" s="39">
        <v>100</v>
      </c>
      <c r="L28" s="45">
        <f t="shared" si="2"/>
        <v>1</v>
      </c>
      <c r="M28" s="76">
        <f t="shared" si="0"/>
        <v>1</v>
      </c>
      <c r="N28" s="51" t="s">
        <v>97</v>
      </c>
      <c r="O28" s="158"/>
      <c r="P28" s="42"/>
      <c r="Q28" s="89">
        <v>10000000</v>
      </c>
    </row>
    <row r="29" spans="1:17" ht="56.25" x14ac:dyDescent="0.2">
      <c r="A29" s="49" t="s">
        <v>22</v>
      </c>
      <c r="B29" s="78"/>
      <c r="C29" s="49"/>
      <c r="D29" s="35" t="s">
        <v>88</v>
      </c>
      <c r="E29" s="157" t="s">
        <v>69</v>
      </c>
      <c r="F29" s="43">
        <f t="shared" si="3"/>
        <v>16</v>
      </c>
      <c r="G29" s="48" t="s">
        <v>104</v>
      </c>
      <c r="H29" s="48" t="s">
        <v>105</v>
      </c>
      <c r="I29" s="44"/>
      <c r="J29" s="45">
        <f t="shared" si="1"/>
        <v>0</v>
      </c>
      <c r="K29" s="39">
        <v>100</v>
      </c>
      <c r="L29" s="45">
        <f t="shared" si="2"/>
        <v>1</v>
      </c>
      <c r="M29" s="76">
        <f t="shared" si="0"/>
        <v>1</v>
      </c>
      <c r="N29" s="51" t="s">
        <v>97</v>
      </c>
      <c r="O29" s="158" t="s">
        <v>73</v>
      </c>
      <c r="P29" s="42"/>
      <c r="Q29" s="89">
        <v>4000000</v>
      </c>
    </row>
    <row r="30" spans="1:17" ht="56.25" x14ac:dyDescent="0.2">
      <c r="A30" s="49" t="s">
        <v>22</v>
      </c>
      <c r="B30" s="78"/>
      <c r="C30" s="49"/>
      <c r="D30" s="35" t="s">
        <v>88</v>
      </c>
      <c r="E30" s="157" t="s">
        <v>69</v>
      </c>
      <c r="F30" s="43">
        <f t="shared" si="3"/>
        <v>17</v>
      </c>
      <c r="G30" s="48" t="s">
        <v>106</v>
      </c>
      <c r="H30" s="48" t="s">
        <v>105</v>
      </c>
      <c r="I30" s="44"/>
      <c r="J30" s="45">
        <f t="shared" si="1"/>
        <v>0</v>
      </c>
      <c r="K30" s="39">
        <v>100</v>
      </c>
      <c r="L30" s="45">
        <f t="shared" si="2"/>
        <v>1</v>
      </c>
      <c r="M30" s="76">
        <f t="shared" si="0"/>
        <v>1</v>
      </c>
      <c r="N30" s="51" t="s">
        <v>97</v>
      </c>
      <c r="O30" s="158" t="s">
        <v>73</v>
      </c>
      <c r="P30" s="42"/>
      <c r="Q30" s="89">
        <v>900000</v>
      </c>
    </row>
    <row r="31" spans="1:17" ht="56.25" x14ac:dyDescent="0.2">
      <c r="A31" s="49" t="s">
        <v>22</v>
      </c>
      <c r="B31" s="78"/>
      <c r="C31" s="49"/>
      <c r="D31" s="35" t="s">
        <v>88</v>
      </c>
      <c r="E31" s="157" t="s">
        <v>69</v>
      </c>
      <c r="F31" s="43">
        <f t="shared" si="3"/>
        <v>18</v>
      </c>
      <c r="G31" s="48" t="s">
        <v>107</v>
      </c>
      <c r="H31" s="48" t="s">
        <v>105</v>
      </c>
      <c r="I31" s="44"/>
      <c r="J31" s="45">
        <f t="shared" si="1"/>
        <v>0</v>
      </c>
      <c r="K31" s="39">
        <v>100</v>
      </c>
      <c r="L31" s="45">
        <f t="shared" si="2"/>
        <v>1</v>
      </c>
      <c r="M31" s="76">
        <f t="shared" si="0"/>
        <v>1</v>
      </c>
      <c r="N31" s="51" t="s">
        <v>97</v>
      </c>
      <c r="O31" s="158"/>
      <c r="P31" s="42"/>
      <c r="Q31" s="89">
        <v>900000</v>
      </c>
    </row>
    <row r="32" spans="1:17" ht="67.5" x14ac:dyDescent="0.2">
      <c r="A32" s="49" t="s">
        <v>22</v>
      </c>
      <c r="B32" s="78"/>
      <c r="C32" s="159"/>
      <c r="D32" s="35" t="s">
        <v>108</v>
      </c>
      <c r="E32" s="157" t="s">
        <v>69</v>
      </c>
      <c r="F32" s="43">
        <f t="shared" si="3"/>
        <v>19</v>
      </c>
      <c r="G32" s="52" t="s">
        <v>109</v>
      </c>
      <c r="H32" s="48" t="s">
        <v>110</v>
      </c>
      <c r="I32" s="44">
        <v>100</v>
      </c>
      <c r="J32" s="45">
        <f t="shared" si="1"/>
        <v>1</v>
      </c>
      <c r="K32" s="39"/>
      <c r="L32" s="45">
        <f t="shared" si="2"/>
        <v>0</v>
      </c>
      <c r="M32" s="76">
        <f t="shared" si="0"/>
        <v>1</v>
      </c>
      <c r="N32" s="51" t="s">
        <v>111</v>
      </c>
      <c r="O32" s="158" t="s">
        <v>73</v>
      </c>
      <c r="P32" s="42">
        <v>4804741.2</v>
      </c>
      <c r="Q32" s="87"/>
    </row>
    <row r="33" spans="1:17" ht="78.75" x14ac:dyDescent="0.2">
      <c r="A33" s="49" t="s">
        <v>22</v>
      </c>
      <c r="B33" s="78"/>
      <c r="C33" s="159"/>
      <c r="D33" s="35" t="s">
        <v>108</v>
      </c>
      <c r="E33" s="157" t="s">
        <v>69</v>
      </c>
      <c r="F33" s="43">
        <f t="shared" si="3"/>
        <v>20</v>
      </c>
      <c r="G33" s="52" t="s">
        <v>112</v>
      </c>
      <c r="H33" s="48" t="s">
        <v>113</v>
      </c>
      <c r="I33" s="44">
        <v>100</v>
      </c>
      <c r="J33" s="45">
        <v>0</v>
      </c>
      <c r="K33" s="39"/>
      <c r="L33" s="45">
        <v>0</v>
      </c>
      <c r="M33" s="76"/>
      <c r="N33" s="51" t="s">
        <v>111</v>
      </c>
      <c r="O33" s="158" t="s">
        <v>73</v>
      </c>
      <c r="P33" s="42">
        <v>1683698.85</v>
      </c>
      <c r="Q33" s="89"/>
    </row>
    <row r="34" spans="1:17" ht="78.75" x14ac:dyDescent="0.2">
      <c r="A34" s="49" t="s">
        <v>22</v>
      </c>
      <c r="B34" s="78"/>
      <c r="C34" s="159"/>
      <c r="D34" s="35" t="s">
        <v>108</v>
      </c>
      <c r="E34" s="157" t="s">
        <v>69</v>
      </c>
      <c r="F34" s="43">
        <f t="shared" si="3"/>
        <v>21</v>
      </c>
      <c r="G34" s="52" t="s">
        <v>114</v>
      </c>
      <c r="H34" s="48" t="s">
        <v>113</v>
      </c>
      <c r="I34" s="44">
        <v>100</v>
      </c>
      <c r="J34" s="45">
        <f t="shared" si="1"/>
        <v>1</v>
      </c>
      <c r="K34" s="39"/>
      <c r="L34" s="45">
        <f t="shared" si="2"/>
        <v>0</v>
      </c>
      <c r="M34" s="76">
        <f t="shared" si="0"/>
        <v>1</v>
      </c>
      <c r="N34" s="51" t="s">
        <v>111</v>
      </c>
      <c r="O34" s="158"/>
      <c r="P34" s="42">
        <v>2632618.35</v>
      </c>
      <c r="Q34" s="89"/>
    </row>
    <row r="35" spans="1:17" ht="56.25" x14ac:dyDescent="0.2">
      <c r="A35" s="49" t="s">
        <v>22</v>
      </c>
      <c r="B35" s="78"/>
      <c r="C35" s="159"/>
      <c r="D35" s="35" t="s">
        <v>108</v>
      </c>
      <c r="E35" s="157" t="s">
        <v>69</v>
      </c>
      <c r="F35" s="43">
        <f t="shared" si="3"/>
        <v>22</v>
      </c>
      <c r="G35" s="50" t="s">
        <v>115</v>
      </c>
      <c r="H35" s="48" t="s">
        <v>116</v>
      </c>
      <c r="I35" s="44">
        <v>100</v>
      </c>
      <c r="J35" s="45">
        <f t="shared" si="1"/>
        <v>1</v>
      </c>
      <c r="K35" s="39"/>
      <c r="L35" s="45">
        <f t="shared" si="2"/>
        <v>0</v>
      </c>
      <c r="M35" s="76">
        <f t="shared" si="0"/>
        <v>1</v>
      </c>
      <c r="N35" s="51" t="s">
        <v>111</v>
      </c>
      <c r="O35" s="158" t="s">
        <v>73</v>
      </c>
      <c r="P35" s="42">
        <v>1974463.76</v>
      </c>
      <c r="Q35" s="89"/>
    </row>
    <row r="36" spans="1:17" ht="56.25" x14ac:dyDescent="0.2">
      <c r="A36" s="49" t="s">
        <v>22</v>
      </c>
      <c r="B36" s="78"/>
      <c r="C36" s="159"/>
      <c r="D36" s="35" t="s">
        <v>108</v>
      </c>
      <c r="E36" s="157" t="s">
        <v>69</v>
      </c>
      <c r="F36" s="43">
        <f t="shared" si="3"/>
        <v>23</v>
      </c>
      <c r="G36" s="50" t="s">
        <v>117</v>
      </c>
      <c r="H36" s="48" t="s">
        <v>116</v>
      </c>
      <c r="I36" s="44">
        <v>100</v>
      </c>
      <c r="J36" s="45">
        <f t="shared" si="1"/>
        <v>1</v>
      </c>
      <c r="K36" s="39"/>
      <c r="L36" s="45">
        <f t="shared" si="2"/>
        <v>0</v>
      </c>
      <c r="M36" s="76">
        <f t="shared" si="0"/>
        <v>1</v>
      </c>
      <c r="N36" s="51" t="s">
        <v>111</v>
      </c>
      <c r="O36" s="158" t="s">
        <v>73</v>
      </c>
      <c r="P36" s="42">
        <v>2182855.84</v>
      </c>
      <c r="Q36" s="89"/>
    </row>
    <row r="37" spans="1:17" ht="45" x14ac:dyDescent="0.2">
      <c r="A37" s="49" t="s">
        <v>22</v>
      </c>
      <c r="B37" s="78"/>
      <c r="C37" s="159"/>
      <c r="D37" s="35" t="s">
        <v>108</v>
      </c>
      <c r="E37" s="157" t="s">
        <v>69</v>
      </c>
      <c r="F37" s="43">
        <f t="shared" si="3"/>
        <v>24</v>
      </c>
      <c r="G37" s="48" t="s">
        <v>118</v>
      </c>
      <c r="H37" s="48" t="s">
        <v>116</v>
      </c>
      <c r="I37" s="44">
        <v>100</v>
      </c>
      <c r="J37" s="45">
        <f t="shared" si="1"/>
        <v>1</v>
      </c>
      <c r="K37" s="39"/>
      <c r="L37" s="45">
        <f t="shared" si="2"/>
        <v>0</v>
      </c>
      <c r="M37" s="76">
        <f t="shared" si="0"/>
        <v>1</v>
      </c>
      <c r="N37" s="51" t="s">
        <v>111</v>
      </c>
      <c r="O37" s="158" t="s">
        <v>73</v>
      </c>
      <c r="P37" s="42">
        <v>7618168.1799999997</v>
      </c>
      <c r="Q37" s="89"/>
    </row>
    <row r="38" spans="1:17" ht="67.5" x14ac:dyDescent="0.2">
      <c r="A38" s="49" t="s">
        <v>22</v>
      </c>
      <c r="B38" s="78"/>
      <c r="C38" s="159"/>
      <c r="D38" s="35" t="s">
        <v>108</v>
      </c>
      <c r="E38" s="157" t="s">
        <v>69</v>
      </c>
      <c r="F38" s="43">
        <f t="shared" si="3"/>
        <v>25</v>
      </c>
      <c r="G38" s="48" t="s">
        <v>119</v>
      </c>
      <c r="H38" s="48" t="s">
        <v>116</v>
      </c>
      <c r="I38" s="44">
        <v>100</v>
      </c>
      <c r="J38" s="45">
        <f t="shared" si="1"/>
        <v>1</v>
      </c>
      <c r="K38" s="39"/>
      <c r="L38" s="45">
        <f t="shared" si="2"/>
        <v>0</v>
      </c>
      <c r="M38" s="76">
        <f t="shared" si="0"/>
        <v>1</v>
      </c>
      <c r="N38" s="51" t="s">
        <v>111</v>
      </c>
      <c r="O38" s="155" t="s">
        <v>73</v>
      </c>
      <c r="P38" s="42">
        <v>1006945.49</v>
      </c>
      <c r="Q38" s="89"/>
    </row>
    <row r="39" spans="1:17" ht="45" x14ac:dyDescent="0.2">
      <c r="A39" s="49" t="s">
        <v>22</v>
      </c>
      <c r="B39" s="78"/>
      <c r="C39" s="159"/>
      <c r="D39" s="35" t="s">
        <v>108</v>
      </c>
      <c r="E39" s="157" t="s">
        <v>69</v>
      </c>
      <c r="F39" s="43">
        <f t="shared" si="3"/>
        <v>26</v>
      </c>
      <c r="G39" s="48" t="s">
        <v>120</v>
      </c>
      <c r="H39" s="48" t="s">
        <v>103</v>
      </c>
      <c r="I39" s="44">
        <v>100</v>
      </c>
      <c r="J39" s="45">
        <f t="shared" si="1"/>
        <v>1</v>
      </c>
      <c r="K39" s="39"/>
      <c r="L39" s="45">
        <f t="shared" si="2"/>
        <v>0</v>
      </c>
      <c r="M39" s="76">
        <f t="shared" si="0"/>
        <v>1</v>
      </c>
      <c r="N39" s="51" t="s">
        <v>111</v>
      </c>
      <c r="O39" s="155" t="s">
        <v>73</v>
      </c>
      <c r="P39" s="42">
        <v>1000000</v>
      </c>
      <c r="Q39" s="89"/>
    </row>
    <row r="40" spans="1:17" ht="56.25" x14ac:dyDescent="0.2">
      <c r="A40" s="49" t="s">
        <v>22</v>
      </c>
      <c r="B40" s="78"/>
      <c r="C40" s="159"/>
      <c r="D40" s="35" t="s">
        <v>108</v>
      </c>
      <c r="E40" s="157" t="s">
        <v>69</v>
      </c>
      <c r="F40" s="43">
        <f t="shared" si="3"/>
        <v>27</v>
      </c>
      <c r="G40" s="48" t="s">
        <v>121</v>
      </c>
      <c r="H40" s="48" t="s">
        <v>82</v>
      </c>
      <c r="I40" s="44">
        <v>100</v>
      </c>
      <c r="J40" s="45">
        <f t="shared" si="1"/>
        <v>1</v>
      </c>
      <c r="K40" s="39"/>
      <c r="L40" s="45">
        <f t="shared" si="2"/>
        <v>0</v>
      </c>
      <c r="M40" s="76">
        <f t="shared" si="0"/>
        <v>1</v>
      </c>
      <c r="N40" s="51" t="s">
        <v>111</v>
      </c>
      <c r="O40" s="158"/>
      <c r="P40" s="42">
        <v>5000000</v>
      </c>
      <c r="Q40" s="89"/>
    </row>
    <row r="41" spans="1:17" ht="67.5" x14ac:dyDescent="0.2">
      <c r="A41" s="49" t="s">
        <v>22</v>
      </c>
      <c r="B41" s="78"/>
      <c r="C41" s="159"/>
      <c r="D41" s="35" t="s">
        <v>108</v>
      </c>
      <c r="E41" s="157" t="s">
        <v>69</v>
      </c>
      <c r="F41" s="43">
        <f t="shared" si="3"/>
        <v>28</v>
      </c>
      <c r="G41" s="48" t="s">
        <v>122</v>
      </c>
      <c r="H41" s="48" t="s">
        <v>123</v>
      </c>
      <c r="I41" s="44">
        <v>100</v>
      </c>
      <c r="J41" s="45">
        <f t="shared" si="1"/>
        <v>1</v>
      </c>
      <c r="K41" s="39"/>
      <c r="L41" s="45">
        <f t="shared" si="2"/>
        <v>0</v>
      </c>
      <c r="M41" s="76">
        <f t="shared" si="0"/>
        <v>1</v>
      </c>
      <c r="N41" s="51" t="s">
        <v>111</v>
      </c>
      <c r="O41" s="158" t="s">
        <v>73</v>
      </c>
      <c r="P41" s="42">
        <v>500000</v>
      </c>
      <c r="Q41" s="89"/>
    </row>
    <row r="42" spans="1:17" ht="12" thickBot="1" x14ac:dyDescent="0.25">
      <c r="A42" s="53"/>
      <c r="B42" s="53"/>
      <c r="C42" s="53"/>
      <c r="D42" s="54" t="s">
        <v>134</v>
      </c>
      <c r="E42" s="55"/>
      <c r="F42" s="56"/>
      <c r="G42" s="57"/>
      <c r="H42" s="58"/>
      <c r="I42" s="58"/>
      <c r="J42" s="59">
        <f>SUM(J14:J41)</f>
        <v>11</v>
      </c>
      <c r="K42" s="58"/>
      <c r="L42" s="59">
        <f>SUM(L14:L41)</f>
        <v>16</v>
      </c>
      <c r="M42" s="79">
        <f>SUM(M14:M41)</f>
        <v>27</v>
      </c>
      <c r="N42" s="58"/>
      <c r="O42" s="57"/>
      <c r="P42" s="60">
        <f>SUM(P14:P41)</f>
        <v>29883491.669999998</v>
      </c>
      <c r="Q42" s="90">
        <f>SUM(Q14:Q41)</f>
        <v>126849182.27</v>
      </c>
    </row>
    <row r="43" spans="1:17" ht="12" thickBot="1" x14ac:dyDescent="0.25">
      <c r="A43" s="61" t="s">
        <v>135</v>
      </c>
      <c r="B43" s="62"/>
      <c r="C43" s="62"/>
      <c r="D43" s="62"/>
      <c r="E43" s="63"/>
      <c r="F43" s="64"/>
      <c r="G43" s="62"/>
      <c r="H43" s="62"/>
      <c r="I43" s="62"/>
      <c r="J43" s="65">
        <f>IF(OR(J42=0),0,J42/M42)</f>
        <v>0.40740740740740738</v>
      </c>
      <c r="K43" s="62"/>
      <c r="L43" s="65">
        <f>IF(OR(L42=0),0,L42/M42)</f>
        <v>0.59259259259259256</v>
      </c>
      <c r="M43" s="65">
        <f>SUM(M14:M41)/M42</f>
        <v>1</v>
      </c>
      <c r="N43" s="62"/>
      <c r="O43" s="62"/>
      <c r="P43" s="62"/>
      <c r="Q43" s="91"/>
    </row>
    <row r="44" spans="1:17" ht="12" thickBot="1" x14ac:dyDescent="0.25">
      <c r="A44" s="66"/>
      <c r="B44" s="68"/>
      <c r="C44" s="68"/>
      <c r="D44" s="67">
        <f>IF(OR([1]RESTRINGIDOP1!B9=0),0,[1]RESTRINGIDOP1!B9/[1]RESTRINGIDOP1!B8)</f>
        <v>0.81481481481481477</v>
      </c>
      <c r="E44" s="68" t="s">
        <v>136</v>
      </c>
      <c r="F44" s="69"/>
      <c r="G44" s="68"/>
      <c r="H44" s="68"/>
      <c r="I44" s="68"/>
      <c r="J44" s="70">
        <f>IF(OR(D44=0),0,([1]RESTRINGIDOP1!C5/[1]RESTRINGIDOP1!B9))</f>
        <v>0.5</v>
      </c>
      <c r="K44" s="68"/>
      <c r="L44" s="70">
        <f>IF(OR(D44=0),0,([1]RESTRINGIDOP1!D5/[1]RESTRINGIDOP1!B9))</f>
        <v>0.5</v>
      </c>
      <c r="M44" s="70">
        <f>(J44+L44)</f>
        <v>1</v>
      </c>
      <c r="N44" s="68"/>
      <c r="O44" s="68"/>
      <c r="P44" s="68"/>
      <c r="Q44" s="92"/>
    </row>
    <row r="45" spans="1:17" ht="12" thickBot="1" x14ac:dyDescent="0.25">
      <c r="A45" s="71"/>
      <c r="B45" s="94"/>
      <c r="C45" s="94"/>
      <c r="D45" s="93">
        <f>IF(OR([1]RESTRINGIDOP1!B10=0),0,[1]RESTRINGIDOP1!B10/[1]RESTRINGIDOP1!B8)</f>
        <v>0.18518518518518517</v>
      </c>
      <c r="E45" s="94" t="s">
        <v>137</v>
      </c>
      <c r="F45" s="95"/>
      <c r="G45" s="94"/>
      <c r="H45" s="94"/>
      <c r="I45" s="94"/>
      <c r="J45" s="72">
        <f>IF(OR(D45=0),0,([1]RESTRINGIDOP1!F5/[1]RESTRINGIDOP1!B10))</f>
        <v>0</v>
      </c>
      <c r="K45" s="94"/>
      <c r="L45" s="72">
        <f>IF(OR(D45=0),0,([1]RESTRINGIDOP1!G5/[1]RESTRINGIDOP1!B10))</f>
        <v>1</v>
      </c>
      <c r="M45" s="72">
        <f>J45+L45</f>
        <v>1</v>
      </c>
      <c r="N45" s="94"/>
      <c r="O45" s="94"/>
      <c r="P45" s="94"/>
      <c r="Q45" s="96"/>
    </row>
    <row r="46" spans="1:17" ht="12" thickBot="1" x14ac:dyDescent="0.25">
      <c r="A46" s="66"/>
      <c r="B46" s="68"/>
      <c r="C46" s="68"/>
      <c r="D46" s="73">
        <f>M42</f>
        <v>27</v>
      </c>
      <c r="E46" s="68" t="s">
        <v>138</v>
      </c>
      <c r="F46" s="69"/>
      <c r="G46" s="68"/>
      <c r="H46" s="68"/>
      <c r="I46" s="68"/>
      <c r="J46" s="67"/>
      <c r="K46" s="68"/>
      <c r="L46" s="67"/>
      <c r="M46" s="67"/>
      <c r="N46" s="68"/>
      <c r="O46" s="68"/>
      <c r="P46" s="68"/>
      <c r="Q46" s="92"/>
    </row>
  </sheetData>
  <mergeCells count="20">
    <mergeCell ref="A11:A12"/>
    <mergeCell ref="B11:B13"/>
    <mergeCell ref="C11:C13"/>
    <mergeCell ref="O11:O13"/>
    <mergeCell ref="P11:Q11"/>
    <mergeCell ref="P12:P13"/>
    <mergeCell ref="Q12:Q13"/>
    <mergeCell ref="A3:H3"/>
    <mergeCell ref="A5:H5"/>
    <mergeCell ref="A7:Q7"/>
    <mergeCell ref="A8:Q8"/>
    <mergeCell ref="D10:Q10"/>
    <mergeCell ref="D11:D13"/>
    <mergeCell ref="E11:G12"/>
    <mergeCell ref="H11:H13"/>
    <mergeCell ref="I11:M11"/>
    <mergeCell ref="N11:N13"/>
    <mergeCell ref="I12:I13"/>
    <mergeCell ref="K12:K13"/>
    <mergeCell ref="M12:M13"/>
  </mergeCells>
  <dataValidations count="3">
    <dataValidation type="list" errorStyle="information" allowBlank="1" showInputMessage="1" showErrorMessage="1" error="Tiene que seleccionar el área estratégica con la que se vincula el objetivo y la meta que se formula, según datos incorporados en la hoja &quot;Marco General&quot;." prompt="Seleccione una Área estratégica. No dejar en blanco o en &quot;0,0&quot; estos espacios." sqref="A14:A41" xr:uid="{6391E01D-72EA-4427-9F3B-DEB66194EFF5}">
      <formula1>$A$54:$A$75</formula1>
    </dataValidation>
    <dataValidation type="list" allowBlank="1" showInputMessage="1" showErrorMessage="1" sqref="O14:O41" xr:uid="{BE1C0319-2333-41F8-A0DE-D3FC67DC11A1}">
      <formula1>$A$50:$A$53</formula1>
    </dataValidation>
    <dataValidation type="list" allowBlank="1" showInputMessage="1" showErrorMessage="1" sqref="E14:E41" xr:uid="{8950823F-81D4-4CEF-8981-496D11665435}">
      <formula1>$A$48:$A$49</formula1>
    </dataValidation>
  </dataValidations>
  <pageMargins left="0.9" right="0.21" top="0.74803149606299213" bottom="0.74803149606299213" header="0.31496062992125984" footer="0.31496062992125984"/>
  <pageSetup paperSize="9" scale="85" orientation="landscape" horizontalDpi="4294967295" verticalDpi="4294967295"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DC6094-CDA5-49BF-804B-8B542B2C1906}">
  <dimension ref="A1:R36"/>
  <sheetViews>
    <sheetView topLeftCell="A27" workbookViewId="0">
      <selection activeCell="P31" sqref="P31"/>
    </sheetView>
  </sheetViews>
  <sheetFormatPr baseColWidth="10" defaultColWidth="10.85546875" defaultRowHeight="11.25" x14ac:dyDescent="0.2"/>
  <cols>
    <col min="1" max="1" width="12.7109375" style="26" customWidth="1"/>
    <col min="2" max="3" width="0" style="26" hidden="1" customWidth="1"/>
    <col min="4" max="4" width="20.85546875" style="26" customWidth="1"/>
    <col min="5" max="5" width="6.28515625" style="26" customWidth="1"/>
    <col min="6" max="6" width="5.140625" style="26" customWidth="1"/>
    <col min="7" max="7" width="20.5703125" style="26" customWidth="1"/>
    <col min="8" max="8" width="12.42578125" style="26" customWidth="1"/>
    <col min="9" max="12" width="5.7109375" style="26" customWidth="1"/>
    <col min="13" max="13" width="0" style="26" hidden="1" customWidth="1"/>
    <col min="14" max="15" width="10.85546875" style="26"/>
    <col min="16" max="16" width="11.85546875" style="26" customWidth="1"/>
    <col min="17" max="16384" width="10.85546875" style="26"/>
  </cols>
  <sheetData>
    <row r="1" spans="1:18" x14ac:dyDescent="0.2">
      <c r="A1" s="23" t="str">
        <f>'[1]PROGRAMA I'!A1</f>
        <v>PLAN OPERATIVO ANUAL</v>
      </c>
      <c r="B1" s="23"/>
      <c r="C1" s="23"/>
      <c r="D1" s="133"/>
      <c r="E1" s="133"/>
      <c r="F1" s="24"/>
      <c r="G1" s="133"/>
      <c r="H1" s="133"/>
      <c r="I1" s="25"/>
      <c r="J1" s="25"/>
      <c r="K1" s="25"/>
      <c r="L1" s="25"/>
      <c r="M1" s="25"/>
      <c r="N1" s="25"/>
      <c r="O1" s="25"/>
      <c r="P1" s="25"/>
      <c r="Q1" s="25"/>
      <c r="R1" s="25"/>
    </row>
    <row r="2" spans="1:18" x14ac:dyDescent="0.2">
      <c r="A2" s="23" t="str">
        <f>'[1]PROGRAMA I'!A2</f>
        <v>Municipalidad de Orotina</v>
      </c>
      <c r="B2" s="23"/>
      <c r="C2" s="23"/>
      <c r="D2" s="133"/>
      <c r="E2" s="133"/>
      <c r="F2" s="24"/>
      <c r="G2" s="133"/>
      <c r="H2" s="133"/>
      <c r="I2" s="25"/>
      <c r="J2" s="25"/>
      <c r="K2" s="25"/>
      <c r="L2" s="25"/>
      <c r="M2" s="25"/>
      <c r="N2" s="25"/>
      <c r="O2" s="25"/>
      <c r="P2" s="25"/>
      <c r="Q2" s="25"/>
      <c r="R2" s="25"/>
    </row>
    <row r="3" spans="1:18" x14ac:dyDescent="0.2">
      <c r="A3" s="133">
        <f>'[1]PROGRAMA I'!A3</f>
        <v>2020</v>
      </c>
      <c r="B3" s="133"/>
      <c r="C3" s="133"/>
      <c r="D3" s="25"/>
      <c r="E3" s="25"/>
      <c r="F3" s="97"/>
      <c r="G3" s="25"/>
      <c r="H3" s="25"/>
      <c r="I3" s="25"/>
      <c r="J3" s="25"/>
      <c r="K3" s="25"/>
      <c r="L3" s="25"/>
      <c r="M3" s="25"/>
      <c r="N3" s="25"/>
      <c r="O3" s="25"/>
      <c r="P3" s="25"/>
      <c r="Q3" s="25"/>
      <c r="R3" s="25"/>
    </row>
    <row r="4" spans="1:18" x14ac:dyDescent="0.2">
      <c r="A4" s="23" t="s">
        <v>44</v>
      </c>
      <c r="B4" s="23"/>
      <c r="C4" s="23"/>
      <c r="D4" s="23"/>
      <c r="E4" s="23"/>
      <c r="F4" s="24"/>
      <c r="G4" s="23"/>
      <c r="H4" s="23"/>
      <c r="I4" s="25"/>
      <c r="J4" s="25"/>
      <c r="K4" s="25"/>
      <c r="L4" s="25"/>
      <c r="M4" s="25"/>
      <c r="N4" s="25"/>
      <c r="O4" s="25"/>
      <c r="P4" s="25"/>
      <c r="Q4" s="25"/>
      <c r="R4" s="25"/>
    </row>
    <row r="5" spans="1:18" x14ac:dyDescent="0.2">
      <c r="A5" s="190" t="s">
        <v>175</v>
      </c>
      <c r="B5" s="190"/>
      <c r="C5" s="190"/>
      <c r="D5" s="190"/>
      <c r="E5" s="190"/>
      <c r="F5" s="190"/>
      <c r="G5" s="190"/>
      <c r="H5" s="190"/>
      <c r="I5" s="28"/>
      <c r="J5" s="28"/>
      <c r="K5" s="25"/>
      <c r="L5" s="28"/>
      <c r="M5" s="28"/>
      <c r="N5" s="28"/>
      <c r="O5" s="28"/>
      <c r="P5" s="28"/>
      <c r="Q5" s="28"/>
      <c r="R5" s="28"/>
    </row>
    <row r="6" spans="1:18" x14ac:dyDescent="0.2">
      <c r="A6" s="30"/>
      <c r="B6" s="30"/>
      <c r="C6" s="30"/>
      <c r="D6" s="30"/>
      <c r="E6" s="30"/>
      <c r="F6" s="27"/>
      <c r="G6" s="30"/>
      <c r="H6" s="30"/>
      <c r="I6" s="28"/>
      <c r="J6" s="28"/>
      <c r="K6" s="28"/>
      <c r="L6" s="28"/>
      <c r="M6" s="28"/>
      <c r="N6" s="28"/>
      <c r="O6" s="28"/>
      <c r="P6" s="28"/>
      <c r="Q6" s="28"/>
      <c r="R6" s="28"/>
    </row>
    <row r="7" spans="1:18" x14ac:dyDescent="0.2">
      <c r="A7" s="98" t="s">
        <v>176</v>
      </c>
      <c r="B7" s="98"/>
      <c r="C7" s="98"/>
      <c r="D7" s="98"/>
      <c r="E7" s="98"/>
      <c r="F7" s="27"/>
      <c r="G7" s="98"/>
      <c r="H7" s="98"/>
      <c r="I7" s="98"/>
      <c r="J7" s="98"/>
      <c r="K7" s="98"/>
      <c r="L7" s="98"/>
      <c r="M7" s="98"/>
      <c r="N7" s="98"/>
      <c r="O7" s="98"/>
      <c r="P7" s="98"/>
      <c r="Q7" s="98"/>
      <c r="R7" s="98"/>
    </row>
    <row r="8" spans="1:18" x14ac:dyDescent="0.2">
      <c r="A8" s="98"/>
      <c r="B8" s="98"/>
      <c r="C8" s="98"/>
      <c r="D8" s="98"/>
      <c r="E8" s="98"/>
      <c r="F8" s="27"/>
      <c r="G8" s="98"/>
      <c r="H8" s="98"/>
      <c r="I8" s="98"/>
      <c r="J8" s="98"/>
      <c r="K8" s="98"/>
      <c r="L8" s="98"/>
      <c r="M8" s="98"/>
      <c r="N8" s="98"/>
      <c r="O8" s="98"/>
      <c r="P8" s="98"/>
      <c r="Q8" s="98"/>
      <c r="R8" s="98"/>
    </row>
    <row r="9" spans="1:18" x14ac:dyDescent="0.2">
      <c r="A9" s="98" t="s">
        <v>177</v>
      </c>
      <c r="B9" s="98"/>
      <c r="C9" s="98"/>
      <c r="D9" s="98"/>
      <c r="E9" s="98"/>
      <c r="F9" s="27"/>
      <c r="G9" s="98"/>
      <c r="H9" s="98"/>
      <c r="I9" s="98"/>
      <c r="J9" s="98"/>
      <c r="K9" s="98"/>
      <c r="L9" s="98"/>
      <c r="M9" s="98"/>
      <c r="N9" s="98"/>
      <c r="O9" s="98"/>
      <c r="P9" s="98"/>
      <c r="Q9" s="98"/>
      <c r="R9" s="98"/>
    </row>
    <row r="10" spans="1:18" ht="12" thickBot="1" x14ac:dyDescent="0.25">
      <c r="A10" s="99"/>
      <c r="B10" s="99"/>
      <c r="C10" s="99"/>
      <c r="D10" s="99"/>
      <c r="E10" s="99"/>
      <c r="F10" s="24"/>
      <c r="G10" s="99"/>
      <c r="H10" s="99"/>
      <c r="I10" s="99"/>
      <c r="J10" s="99"/>
      <c r="K10" s="99"/>
      <c r="L10" s="99"/>
      <c r="M10" s="99"/>
      <c r="N10" s="99"/>
      <c r="O10" s="99"/>
      <c r="P10" s="99"/>
      <c r="Q10" s="99"/>
      <c r="R10" s="99"/>
    </row>
    <row r="11" spans="1:18" ht="20.100000000000001" customHeight="1" thickBot="1" x14ac:dyDescent="0.25">
      <c r="A11" s="31" t="s">
        <v>45</v>
      </c>
      <c r="B11" s="100"/>
      <c r="C11" s="100"/>
      <c r="D11" s="219" t="s">
        <v>142</v>
      </c>
      <c r="E11" s="192"/>
      <c r="F11" s="192"/>
      <c r="G11" s="192"/>
      <c r="H11" s="192"/>
      <c r="I11" s="192"/>
      <c r="J11" s="192"/>
      <c r="K11" s="192"/>
      <c r="L11" s="192"/>
      <c r="M11" s="192"/>
      <c r="N11" s="192"/>
      <c r="O11" s="192"/>
      <c r="P11" s="192"/>
      <c r="Q11" s="192"/>
      <c r="R11" s="193"/>
    </row>
    <row r="12" spans="1:18" ht="11.1" customHeight="1" thickBot="1" x14ac:dyDescent="0.25">
      <c r="A12" s="213" t="s">
        <v>47</v>
      </c>
      <c r="B12" s="213" t="s">
        <v>48</v>
      </c>
      <c r="C12" s="213" t="s">
        <v>49</v>
      </c>
      <c r="D12" s="187" t="s">
        <v>50</v>
      </c>
      <c r="E12" s="196" t="s">
        <v>51</v>
      </c>
      <c r="F12" s="197"/>
      <c r="G12" s="198"/>
      <c r="H12" s="202" t="s">
        <v>52</v>
      </c>
      <c r="I12" s="205" t="s">
        <v>53</v>
      </c>
      <c r="J12" s="206"/>
      <c r="K12" s="206"/>
      <c r="L12" s="206"/>
      <c r="M12" s="207"/>
      <c r="N12" s="187" t="s">
        <v>54</v>
      </c>
      <c r="O12" s="187" t="s">
        <v>143</v>
      </c>
      <c r="P12" s="101"/>
      <c r="Q12" s="185" t="s">
        <v>56</v>
      </c>
      <c r="R12" s="186"/>
    </row>
    <row r="13" spans="1:18" ht="21.6" customHeight="1" thickBot="1" x14ac:dyDescent="0.25">
      <c r="A13" s="214"/>
      <c r="B13" s="218"/>
      <c r="C13" s="218"/>
      <c r="D13" s="208"/>
      <c r="E13" s="199"/>
      <c r="F13" s="200"/>
      <c r="G13" s="201"/>
      <c r="H13" s="203"/>
      <c r="I13" s="209" t="s">
        <v>144</v>
      </c>
      <c r="J13" s="32" t="s">
        <v>58</v>
      </c>
      <c r="K13" s="209" t="s">
        <v>145</v>
      </c>
      <c r="L13" s="32" t="s">
        <v>58</v>
      </c>
      <c r="M13" s="211" t="s">
        <v>60</v>
      </c>
      <c r="N13" s="208"/>
      <c r="O13" s="208"/>
      <c r="P13" s="102" t="s">
        <v>146</v>
      </c>
      <c r="Q13" s="187" t="s">
        <v>61</v>
      </c>
      <c r="R13" s="187" t="s">
        <v>62</v>
      </c>
    </row>
    <row r="14" spans="1:18" ht="21.6" customHeight="1" x14ac:dyDescent="0.2">
      <c r="A14" s="33" t="s">
        <v>63</v>
      </c>
      <c r="B14" s="220"/>
      <c r="C14" s="220"/>
      <c r="D14" s="208"/>
      <c r="E14" s="80" t="s">
        <v>64</v>
      </c>
      <c r="F14" s="81" t="s">
        <v>65</v>
      </c>
      <c r="G14" s="82" t="s">
        <v>66</v>
      </c>
      <c r="H14" s="203"/>
      <c r="I14" s="221" t="s">
        <v>67</v>
      </c>
      <c r="J14" s="83"/>
      <c r="K14" s="221" t="s">
        <v>67</v>
      </c>
      <c r="L14" s="83"/>
      <c r="M14" s="222"/>
      <c r="N14" s="208"/>
      <c r="O14" s="208"/>
      <c r="P14" s="162" t="s">
        <v>147</v>
      </c>
      <c r="Q14" s="208"/>
      <c r="R14" s="208"/>
    </row>
    <row r="15" spans="1:18" ht="78.75" x14ac:dyDescent="0.2">
      <c r="A15" s="88" t="s">
        <v>34</v>
      </c>
      <c r="B15" s="84"/>
      <c r="C15" s="84"/>
      <c r="D15" s="48" t="s">
        <v>148</v>
      </c>
      <c r="E15" s="84" t="s">
        <v>69</v>
      </c>
      <c r="F15" s="44">
        <v>1</v>
      </c>
      <c r="G15" s="48" t="s">
        <v>149</v>
      </c>
      <c r="H15" s="48" t="s">
        <v>150</v>
      </c>
      <c r="I15" s="44">
        <v>50</v>
      </c>
      <c r="J15" s="45">
        <f>IF(OR(I15=0),0,(I15/(I15+K15)))</f>
        <v>0.5</v>
      </c>
      <c r="K15" s="39">
        <v>50</v>
      </c>
      <c r="L15" s="45">
        <f>IF(OR(K15=0),0,(K15/(I15+K15)))</f>
        <v>0.5</v>
      </c>
      <c r="M15" s="106">
        <f>J15+L15</f>
        <v>1</v>
      </c>
      <c r="N15" s="38" t="s">
        <v>151</v>
      </c>
      <c r="O15" s="38" t="s">
        <v>152</v>
      </c>
      <c r="P15" s="38" t="s">
        <v>153</v>
      </c>
      <c r="Q15" s="105">
        <v>16635609.859999999</v>
      </c>
      <c r="R15" s="110">
        <v>16635609.859999999</v>
      </c>
    </row>
    <row r="16" spans="1:18" ht="56.25" x14ac:dyDescent="0.2">
      <c r="A16" s="88" t="s">
        <v>34</v>
      </c>
      <c r="B16" s="84"/>
      <c r="C16" s="84"/>
      <c r="D16" s="48" t="s">
        <v>154</v>
      </c>
      <c r="E16" s="84" t="s">
        <v>69</v>
      </c>
      <c r="F16" s="44">
        <f t="shared" ref="F16:F31" si="0">+F15+1</f>
        <v>2</v>
      </c>
      <c r="G16" s="48" t="s">
        <v>155</v>
      </c>
      <c r="H16" s="48" t="s">
        <v>156</v>
      </c>
      <c r="I16" s="44"/>
      <c r="J16" s="45">
        <f t="shared" ref="J16:J31" si="1">IF(OR(I16=0),0,(I16/(I16+K16)))</f>
        <v>0</v>
      </c>
      <c r="K16" s="39">
        <v>100</v>
      </c>
      <c r="L16" s="45">
        <f t="shared" ref="L16:L31" si="2">IF(OR(K16=0),0,(K16/(I16+K16)))</f>
        <v>1</v>
      </c>
      <c r="M16" s="106">
        <f t="shared" ref="M16:M30" si="3">J16+L16</f>
        <v>1</v>
      </c>
      <c r="N16" s="38" t="s">
        <v>151</v>
      </c>
      <c r="O16" s="38" t="s">
        <v>157</v>
      </c>
      <c r="P16" s="38" t="s">
        <v>153</v>
      </c>
      <c r="Q16" s="105"/>
      <c r="R16" s="110">
        <v>44857494.109999999</v>
      </c>
    </row>
    <row r="17" spans="1:18" ht="56.25" x14ac:dyDescent="0.2">
      <c r="A17" s="88" t="s">
        <v>34</v>
      </c>
      <c r="B17" s="84"/>
      <c r="C17" s="84"/>
      <c r="D17" s="48" t="s">
        <v>158</v>
      </c>
      <c r="E17" s="84" t="s">
        <v>69</v>
      </c>
      <c r="F17" s="44">
        <f t="shared" si="0"/>
        <v>3</v>
      </c>
      <c r="G17" s="48" t="s">
        <v>159</v>
      </c>
      <c r="H17" s="48" t="s">
        <v>156</v>
      </c>
      <c r="I17" s="44"/>
      <c r="J17" s="45">
        <f t="shared" si="1"/>
        <v>0</v>
      </c>
      <c r="K17" s="39">
        <v>100</v>
      </c>
      <c r="L17" s="45">
        <f t="shared" si="2"/>
        <v>1</v>
      </c>
      <c r="M17" s="106">
        <f t="shared" si="3"/>
        <v>1</v>
      </c>
      <c r="N17" s="38" t="s">
        <v>151</v>
      </c>
      <c r="O17" s="38" t="s">
        <v>160</v>
      </c>
      <c r="P17" s="38" t="s">
        <v>153</v>
      </c>
      <c r="Q17" s="105"/>
      <c r="R17" s="110">
        <v>7365911.7800000003</v>
      </c>
    </row>
    <row r="18" spans="1:18" ht="45" x14ac:dyDescent="0.2">
      <c r="A18" s="88" t="s">
        <v>34</v>
      </c>
      <c r="B18" s="84"/>
      <c r="C18" s="84"/>
      <c r="D18" s="48" t="s">
        <v>158</v>
      </c>
      <c r="E18" s="84" t="s">
        <v>69</v>
      </c>
      <c r="F18" s="44">
        <f t="shared" si="0"/>
        <v>4</v>
      </c>
      <c r="G18" s="48" t="s">
        <v>161</v>
      </c>
      <c r="H18" s="48" t="s">
        <v>162</v>
      </c>
      <c r="I18" s="44"/>
      <c r="J18" s="45">
        <f t="shared" si="1"/>
        <v>0</v>
      </c>
      <c r="K18" s="39">
        <v>100</v>
      </c>
      <c r="L18" s="45">
        <f t="shared" si="2"/>
        <v>1</v>
      </c>
      <c r="M18" s="106">
        <f t="shared" si="3"/>
        <v>1</v>
      </c>
      <c r="N18" s="38" t="s">
        <v>163</v>
      </c>
      <c r="O18" s="38" t="s">
        <v>164</v>
      </c>
      <c r="P18" s="38" t="s">
        <v>153</v>
      </c>
      <c r="Q18" s="105"/>
      <c r="R18" s="131">
        <v>7987126.2699999996</v>
      </c>
    </row>
    <row r="19" spans="1:18" ht="56.25" x14ac:dyDescent="0.2">
      <c r="A19" s="88" t="s">
        <v>24</v>
      </c>
      <c r="B19" s="84"/>
      <c r="C19" s="84"/>
      <c r="D19" s="48" t="s">
        <v>154</v>
      </c>
      <c r="E19" s="84" t="s">
        <v>69</v>
      </c>
      <c r="F19" s="44">
        <f t="shared" si="0"/>
        <v>5</v>
      </c>
      <c r="G19" s="48" t="s">
        <v>165</v>
      </c>
      <c r="H19" s="48" t="s">
        <v>166</v>
      </c>
      <c r="I19" s="44"/>
      <c r="J19" s="45">
        <f t="shared" si="1"/>
        <v>0</v>
      </c>
      <c r="K19" s="39">
        <v>100</v>
      </c>
      <c r="L19" s="45">
        <f t="shared" si="2"/>
        <v>1</v>
      </c>
      <c r="M19" s="108">
        <f t="shared" si="3"/>
        <v>1</v>
      </c>
      <c r="N19" s="38" t="s">
        <v>167</v>
      </c>
      <c r="O19" s="38" t="s">
        <v>168</v>
      </c>
      <c r="P19" s="38" t="s">
        <v>153</v>
      </c>
      <c r="Q19" s="105"/>
      <c r="R19" s="110">
        <v>1375647.91</v>
      </c>
    </row>
    <row r="20" spans="1:18" ht="78.75" x14ac:dyDescent="0.2">
      <c r="A20" s="88" t="s">
        <v>22</v>
      </c>
      <c r="B20" s="84"/>
      <c r="C20" s="84"/>
      <c r="D20" s="48" t="s">
        <v>169</v>
      </c>
      <c r="E20" s="84" t="s">
        <v>69</v>
      </c>
      <c r="F20" s="44">
        <f t="shared" si="0"/>
        <v>6</v>
      </c>
      <c r="G20" s="48" t="s">
        <v>170</v>
      </c>
      <c r="H20" s="48" t="s">
        <v>171</v>
      </c>
      <c r="I20" s="44"/>
      <c r="J20" s="45">
        <f t="shared" si="1"/>
        <v>0</v>
      </c>
      <c r="K20" s="39">
        <v>100</v>
      </c>
      <c r="L20" s="45">
        <f t="shared" si="2"/>
        <v>1</v>
      </c>
      <c r="M20" s="106">
        <f t="shared" si="3"/>
        <v>1</v>
      </c>
      <c r="N20" s="38" t="s">
        <v>172</v>
      </c>
      <c r="O20" s="38" t="s">
        <v>173</v>
      </c>
      <c r="P20" s="38" t="s">
        <v>153</v>
      </c>
      <c r="Q20" s="105"/>
      <c r="R20" s="110">
        <v>23350000</v>
      </c>
    </row>
    <row r="21" spans="1:18" ht="78.75" x14ac:dyDescent="0.2">
      <c r="A21" s="88" t="s">
        <v>22</v>
      </c>
      <c r="B21" s="84"/>
      <c r="C21" s="84"/>
      <c r="D21" s="48" t="s">
        <v>169</v>
      </c>
      <c r="E21" s="84" t="s">
        <v>69</v>
      </c>
      <c r="F21" s="44">
        <f t="shared" si="0"/>
        <v>7</v>
      </c>
      <c r="G21" s="48" t="s">
        <v>174</v>
      </c>
      <c r="H21" s="48" t="s">
        <v>171</v>
      </c>
      <c r="I21" s="44"/>
      <c r="J21" s="45">
        <f t="shared" si="1"/>
        <v>0</v>
      </c>
      <c r="K21" s="39">
        <v>100</v>
      </c>
      <c r="L21" s="45">
        <f t="shared" si="2"/>
        <v>1</v>
      </c>
      <c r="M21" s="106">
        <f t="shared" si="3"/>
        <v>1</v>
      </c>
      <c r="N21" s="38" t="s">
        <v>172</v>
      </c>
      <c r="O21" s="38" t="s">
        <v>173</v>
      </c>
      <c r="P21" s="38" t="s">
        <v>153</v>
      </c>
      <c r="Q21" s="105"/>
      <c r="R21" s="110">
        <v>14000000</v>
      </c>
    </row>
    <row r="22" spans="1:18" ht="67.5" x14ac:dyDescent="0.2">
      <c r="A22" s="88" t="s">
        <v>22</v>
      </c>
      <c r="B22" s="84"/>
      <c r="C22" s="84"/>
      <c r="D22" s="38" t="s">
        <v>90</v>
      </c>
      <c r="E22" s="85" t="s">
        <v>83</v>
      </c>
      <c r="F22" s="43">
        <f t="shared" si="0"/>
        <v>8</v>
      </c>
      <c r="G22" s="50" t="s">
        <v>93</v>
      </c>
      <c r="H22" s="48" t="s">
        <v>94</v>
      </c>
      <c r="I22" s="44"/>
      <c r="J22" s="45">
        <f t="shared" si="1"/>
        <v>0</v>
      </c>
      <c r="K22" s="39">
        <v>100</v>
      </c>
      <c r="L22" s="45">
        <f t="shared" si="2"/>
        <v>1</v>
      </c>
      <c r="M22" s="106">
        <f t="shared" si="3"/>
        <v>1</v>
      </c>
      <c r="N22" s="38" t="s">
        <v>72</v>
      </c>
      <c r="O22" s="38" t="s">
        <v>157</v>
      </c>
      <c r="P22" s="38" t="s">
        <v>153</v>
      </c>
      <c r="Q22" s="105"/>
      <c r="R22" s="110">
        <v>250000</v>
      </c>
    </row>
    <row r="23" spans="1:18" ht="56.25" x14ac:dyDescent="0.2">
      <c r="A23" s="88" t="s">
        <v>22</v>
      </c>
      <c r="B23" s="84"/>
      <c r="C23" s="84"/>
      <c r="D23" s="38" t="s">
        <v>108</v>
      </c>
      <c r="E23" s="85" t="s">
        <v>69</v>
      </c>
      <c r="F23" s="43">
        <f t="shared" si="0"/>
        <v>9</v>
      </c>
      <c r="G23" s="48" t="s">
        <v>118</v>
      </c>
      <c r="H23" s="48" t="s">
        <v>116</v>
      </c>
      <c r="I23" s="44">
        <v>100</v>
      </c>
      <c r="J23" s="45">
        <f t="shared" si="1"/>
        <v>1</v>
      </c>
      <c r="K23" s="39"/>
      <c r="L23" s="45">
        <f t="shared" si="2"/>
        <v>0</v>
      </c>
      <c r="M23" s="106">
        <f t="shared" si="3"/>
        <v>1</v>
      </c>
      <c r="N23" s="38" t="s">
        <v>111</v>
      </c>
      <c r="O23" s="38" t="s">
        <v>73</v>
      </c>
      <c r="P23" s="38" t="s">
        <v>153</v>
      </c>
      <c r="Q23" s="105">
        <v>2274109.7200000002</v>
      </c>
      <c r="R23" s="110"/>
    </row>
    <row r="24" spans="1:18" ht="45" x14ac:dyDescent="0.2">
      <c r="A24" s="88" t="s">
        <v>36</v>
      </c>
      <c r="B24" s="84"/>
      <c r="C24" s="84"/>
      <c r="D24" s="48" t="s">
        <v>188</v>
      </c>
      <c r="E24" s="85" t="s">
        <v>69</v>
      </c>
      <c r="F24" s="44">
        <f t="shared" si="0"/>
        <v>10</v>
      </c>
      <c r="G24" s="48" t="s">
        <v>196</v>
      </c>
      <c r="H24" s="48" t="s">
        <v>190</v>
      </c>
      <c r="I24" s="44"/>
      <c r="J24" s="45">
        <f t="shared" si="1"/>
        <v>0</v>
      </c>
      <c r="K24" s="39">
        <v>100</v>
      </c>
      <c r="L24" s="45">
        <f t="shared" si="2"/>
        <v>1</v>
      </c>
      <c r="M24" s="106">
        <f t="shared" si="3"/>
        <v>1</v>
      </c>
      <c r="N24" s="38" t="s">
        <v>191</v>
      </c>
      <c r="O24" s="38" t="s">
        <v>227</v>
      </c>
      <c r="P24" s="38" t="s">
        <v>153</v>
      </c>
      <c r="Q24" s="107"/>
      <c r="R24" s="131">
        <v>2597041.7999999998</v>
      </c>
    </row>
    <row r="25" spans="1:18" ht="45" x14ac:dyDescent="0.2">
      <c r="A25" s="88" t="s">
        <v>36</v>
      </c>
      <c r="B25" s="84"/>
      <c r="C25" s="84"/>
      <c r="D25" s="48" t="s">
        <v>188</v>
      </c>
      <c r="E25" s="85" t="s">
        <v>69</v>
      </c>
      <c r="F25" s="44">
        <f t="shared" si="0"/>
        <v>11</v>
      </c>
      <c r="G25" s="48" t="s">
        <v>197</v>
      </c>
      <c r="H25" s="48" t="s">
        <v>190</v>
      </c>
      <c r="I25" s="44"/>
      <c r="J25" s="45">
        <f t="shared" si="1"/>
        <v>0</v>
      </c>
      <c r="K25" s="39">
        <v>100</v>
      </c>
      <c r="L25" s="45">
        <f t="shared" si="2"/>
        <v>1</v>
      </c>
      <c r="M25" s="106">
        <f t="shared" si="3"/>
        <v>1</v>
      </c>
      <c r="N25" s="38" t="s">
        <v>191</v>
      </c>
      <c r="O25" s="38" t="s">
        <v>228</v>
      </c>
      <c r="P25" s="38" t="s">
        <v>153</v>
      </c>
      <c r="Q25" s="105"/>
      <c r="R25" s="110">
        <v>6943627.6699999999</v>
      </c>
    </row>
    <row r="26" spans="1:18" ht="45" x14ac:dyDescent="0.2">
      <c r="A26" s="88" t="s">
        <v>26</v>
      </c>
      <c r="B26" s="84"/>
      <c r="C26" s="84"/>
      <c r="D26" s="48" t="s">
        <v>211</v>
      </c>
      <c r="E26" s="85" t="s">
        <v>69</v>
      </c>
      <c r="F26" s="44">
        <f t="shared" si="0"/>
        <v>12</v>
      </c>
      <c r="G26" s="48" t="s">
        <v>214</v>
      </c>
      <c r="H26" s="48" t="s">
        <v>156</v>
      </c>
      <c r="I26" s="44"/>
      <c r="J26" s="45">
        <f t="shared" si="1"/>
        <v>0</v>
      </c>
      <c r="K26" s="39">
        <v>100</v>
      </c>
      <c r="L26" s="45">
        <f t="shared" si="2"/>
        <v>1</v>
      </c>
      <c r="M26" s="106">
        <f t="shared" si="3"/>
        <v>1</v>
      </c>
      <c r="N26" s="38" t="s">
        <v>167</v>
      </c>
      <c r="O26" s="109" t="s">
        <v>187</v>
      </c>
      <c r="P26" s="109" t="s">
        <v>213</v>
      </c>
      <c r="Q26" s="105"/>
      <c r="R26" s="131">
        <v>11681928.140000001</v>
      </c>
    </row>
    <row r="27" spans="1:18" ht="78.75" x14ac:dyDescent="0.2">
      <c r="A27" s="88" t="s">
        <v>34</v>
      </c>
      <c r="B27" s="84"/>
      <c r="C27" s="84"/>
      <c r="D27" s="48" t="s">
        <v>211</v>
      </c>
      <c r="E27" s="84" t="s">
        <v>69</v>
      </c>
      <c r="F27" s="44">
        <f t="shared" si="0"/>
        <v>13</v>
      </c>
      <c r="G27" s="48" t="s">
        <v>212</v>
      </c>
      <c r="H27" s="48" t="s">
        <v>156</v>
      </c>
      <c r="I27" s="44"/>
      <c r="J27" s="45">
        <f t="shared" si="1"/>
        <v>0</v>
      </c>
      <c r="K27" s="39">
        <v>100</v>
      </c>
      <c r="L27" s="45">
        <f t="shared" si="2"/>
        <v>1</v>
      </c>
      <c r="M27" s="106">
        <f t="shared" si="3"/>
        <v>1</v>
      </c>
      <c r="N27" s="38" t="s">
        <v>167</v>
      </c>
      <c r="O27" s="109" t="s">
        <v>187</v>
      </c>
      <c r="P27" s="109" t="s">
        <v>213</v>
      </c>
      <c r="Q27" s="107"/>
      <c r="R27" s="131">
        <v>21600000</v>
      </c>
    </row>
    <row r="28" spans="1:18" ht="56.25" x14ac:dyDescent="0.2">
      <c r="A28" s="88" t="s">
        <v>36</v>
      </c>
      <c r="B28" s="84"/>
      <c r="C28" s="84"/>
      <c r="D28" s="48" t="s">
        <v>180</v>
      </c>
      <c r="E28" s="84" t="s">
        <v>69</v>
      </c>
      <c r="F28" s="44">
        <f t="shared" si="0"/>
        <v>14</v>
      </c>
      <c r="G28" s="48" t="s">
        <v>229</v>
      </c>
      <c r="H28" s="48" t="s">
        <v>162</v>
      </c>
      <c r="I28" s="44"/>
      <c r="J28" s="45">
        <f t="shared" si="1"/>
        <v>0</v>
      </c>
      <c r="K28" s="39">
        <v>100</v>
      </c>
      <c r="L28" s="45">
        <f t="shared" si="2"/>
        <v>1</v>
      </c>
      <c r="M28" s="106">
        <f t="shared" si="3"/>
        <v>1</v>
      </c>
      <c r="N28" s="38" t="s">
        <v>230</v>
      </c>
      <c r="O28" s="38" t="s">
        <v>228</v>
      </c>
      <c r="P28" s="38" t="s">
        <v>153</v>
      </c>
      <c r="Q28" s="105"/>
      <c r="R28" s="110">
        <v>16727390.560000001</v>
      </c>
    </row>
    <row r="29" spans="1:18" ht="56.25" x14ac:dyDescent="0.2">
      <c r="A29" s="88" t="s">
        <v>36</v>
      </c>
      <c r="B29" s="84"/>
      <c r="C29" s="84"/>
      <c r="D29" s="48" t="s">
        <v>180</v>
      </c>
      <c r="E29" s="84" t="s">
        <v>69</v>
      </c>
      <c r="F29" s="44">
        <f t="shared" si="0"/>
        <v>15</v>
      </c>
      <c r="G29" s="48" t="s">
        <v>231</v>
      </c>
      <c r="H29" s="48" t="s">
        <v>162</v>
      </c>
      <c r="I29" s="44"/>
      <c r="J29" s="45">
        <f t="shared" si="1"/>
        <v>0</v>
      </c>
      <c r="K29" s="39">
        <v>100</v>
      </c>
      <c r="L29" s="45">
        <f t="shared" si="2"/>
        <v>1</v>
      </c>
      <c r="M29" s="106">
        <f t="shared" si="3"/>
        <v>1</v>
      </c>
      <c r="N29" s="38" t="s">
        <v>230</v>
      </c>
      <c r="O29" s="38" t="s">
        <v>228</v>
      </c>
      <c r="P29" s="38" t="s">
        <v>153</v>
      </c>
      <c r="Q29" s="105"/>
      <c r="R29" s="110">
        <v>4300000</v>
      </c>
    </row>
    <row r="30" spans="1:18" ht="67.5" x14ac:dyDescent="0.2">
      <c r="A30" s="86" t="s">
        <v>22</v>
      </c>
      <c r="B30" s="161"/>
      <c r="C30" s="161"/>
      <c r="D30" s="38" t="s">
        <v>77</v>
      </c>
      <c r="E30" s="36" t="s">
        <v>69</v>
      </c>
      <c r="F30" s="43">
        <f t="shared" si="0"/>
        <v>16</v>
      </c>
      <c r="G30" s="48" t="s">
        <v>87</v>
      </c>
      <c r="H30" s="48" t="s">
        <v>85</v>
      </c>
      <c r="I30" s="44"/>
      <c r="J30" s="45">
        <f t="shared" si="1"/>
        <v>0</v>
      </c>
      <c r="K30" s="39">
        <v>100</v>
      </c>
      <c r="L30" s="45">
        <f t="shared" si="2"/>
        <v>1</v>
      </c>
      <c r="M30" s="106">
        <f t="shared" si="3"/>
        <v>1</v>
      </c>
      <c r="N30" s="38" t="s">
        <v>80</v>
      </c>
      <c r="O30" s="38" t="s">
        <v>73</v>
      </c>
      <c r="P30" s="38" t="s">
        <v>153</v>
      </c>
      <c r="Q30" s="105"/>
      <c r="R30" s="87">
        <v>1500000</v>
      </c>
    </row>
    <row r="31" spans="1:18" ht="57" thickBot="1" x14ac:dyDescent="0.25">
      <c r="A31" s="88" t="s">
        <v>36</v>
      </c>
      <c r="B31" s="84"/>
      <c r="C31" s="84"/>
      <c r="D31" s="48" t="s">
        <v>180</v>
      </c>
      <c r="E31" s="36" t="s">
        <v>69</v>
      </c>
      <c r="F31" s="43">
        <f t="shared" si="0"/>
        <v>17</v>
      </c>
      <c r="G31" s="48" t="s">
        <v>232</v>
      </c>
      <c r="H31" s="48" t="s">
        <v>190</v>
      </c>
      <c r="I31" s="44"/>
      <c r="J31" s="45">
        <f t="shared" si="1"/>
        <v>0</v>
      </c>
      <c r="K31" s="39">
        <v>100</v>
      </c>
      <c r="L31" s="45">
        <f t="shared" si="2"/>
        <v>1</v>
      </c>
      <c r="M31" s="106">
        <f>J31+L31</f>
        <v>1</v>
      </c>
      <c r="N31" s="38" t="s">
        <v>230</v>
      </c>
      <c r="O31" s="109" t="s">
        <v>192</v>
      </c>
      <c r="P31" s="109" t="s">
        <v>193</v>
      </c>
      <c r="Q31" s="107"/>
      <c r="R31" s="87">
        <v>53266244.630000003</v>
      </c>
    </row>
    <row r="32" spans="1:18" ht="12" thickBot="1" x14ac:dyDescent="0.25">
      <c r="A32" s="111"/>
      <c r="B32" s="111"/>
      <c r="C32" s="111"/>
      <c r="D32" s="112" t="s">
        <v>134</v>
      </c>
      <c r="E32" s="113"/>
      <c r="F32" s="114"/>
      <c r="G32" s="115"/>
      <c r="H32" s="116"/>
      <c r="I32" s="116"/>
      <c r="J32" s="117">
        <f>SUM(J15:J31)</f>
        <v>1.5</v>
      </c>
      <c r="K32" s="116"/>
      <c r="L32" s="117">
        <f>SUM(L15:L31)</f>
        <v>15.5</v>
      </c>
      <c r="M32" s="118">
        <f>SUM(M15:M31)</f>
        <v>17</v>
      </c>
      <c r="N32" s="116"/>
      <c r="O32" s="115"/>
      <c r="P32" s="119"/>
      <c r="Q32" s="119">
        <f>SUM(Q15:Q31)</f>
        <v>18909719.579999998</v>
      </c>
      <c r="R32" s="119">
        <f>SUM(R15:R31)</f>
        <v>234438022.72999999</v>
      </c>
    </row>
    <row r="33" spans="1:18" ht="12" thickBot="1" x14ac:dyDescent="0.25">
      <c r="A33" s="120" t="s">
        <v>135</v>
      </c>
      <c r="B33" s="121"/>
      <c r="C33" s="121"/>
      <c r="D33" s="121"/>
      <c r="E33" s="122"/>
      <c r="F33" s="123"/>
      <c r="G33" s="121"/>
      <c r="H33" s="121"/>
      <c r="I33" s="121"/>
      <c r="J33" s="124">
        <f>IF(OR(J32=0),0,J32/M32)</f>
        <v>8.8235294117647065E-2</v>
      </c>
      <c r="K33" s="121"/>
      <c r="L33" s="124">
        <f>IF(OR(L32=0),0,L32/M32)</f>
        <v>0.91176470588235292</v>
      </c>
      <c r="M33" s="124">
        <f>SUM(M15:M31)/M32</f>
        <v>1</v>
      </c>
      <c r="N33" s="121"/>
      <c r="O33" s="121"/>
      <c r="P33" s="121"/>
      <c r="Q33" s="121"/>
      <c r="R33" s="132"/>
    </row>
    <row r="34" spans="1:18" ht="12" thickBot="1" x14ac:dyDescent="0.25">
      <c r="A34" s="66"/>
      <c r="B34" s="68"/>
      <c r="C34" s="68"/>
      <c r="D34" s="67">
        <f>IF(OR([1]RESTRINGIDOP2!B9=0),0,[1]RESTRINGIDOP2!B9/[1]RESTRINGIDOP2!B8)</f>
        <v>1</v>
      </c>
      <c r="E34" s="68" t="s">
        <v>136</v>
      </c>
      <c r="F34" s="69"/>
      <c r="G34" s="125"/>
      <c r="H34" s="68"/>
      <c r="I34" s="68"/>
      <c r="J34" s="70">
        <f>IF(OR(D34=0),0,([1]RESTRINGIDOP2!C5/[1]RESTRINGIDOP2!B9))</f>
        <v>0.13636363636363635</v>
      </c>
      <c r="K34" s="68"/>
      <c r="L34" s="70">
        <f>IF(OR(D34=0),0,([1]RESTRINGIDOP2!D5/[1]RESTRINGIDOP2!B9))</f>
        <v>0.86363636363636365</v>
      </c>
      <c r="M34" s="70">
        <f>(J34+L34)</f>
        <v>1</v>
      </c>
      <c r="N34" s="68"/>
      <c r="O34" s="68"/>
      <c r="P34" s="68"/>
      <c r="Q34" s="68"/>
      <c r="R34" s="92"/>
    </row>
    <row r="35" spans="1:18" ht="12" thickBot="1" x14ac:dyDescent="0.25">
      <c r="A35" s="126"/>
      <c r="B35" s="127"/>
      <c r="C35" s="127"/>
      <c r="D35" s="128">
        <f>IF(OR([1]RESTRINGIDOP2!B10=0),0,[1]RESTRINGIDOP2!B10/[1]RESTRINGIDOP2!B8)</f>
        <v>0</v>
      </c>
      <c r="E35" s="127" t="s">
        <v>137</v>
      </c>
      <c r="F35" s="129"/>
      <c r="G35" s="127"/>
      <c r="H35" s="127"/>
      <c r="I35" s="127"/>
      <c r="J35" s="130">
        <f>IF(OR(D35=0),0,([1]RESTRINGIDOP2!F5/[1]RESTRINGIDOP2!B10))</f>
        <v>0</v>
      </c>
      <c r="K35" s="68"/>
      <c r="L35" s="70">
        <f>IF(OR(D35=0),0,([1]RESTRINGIDOP2!G5/[1]RESTRINGIDOP2!B10))</f>
        <v>0</v>
      </c>
      <c r="M35" s="70">
        <f>J35+L35</f>
        <v>0</v>
      </c>
      <c r="N35" s="68"/>
      <c r="O35" s="68"/>
      <c r="P35" s="68"/>
      <c r="Q35" s="68"/>
      <c r="R35" s="92"/>
    </row>
    <row r="36" spans="1:18" ht="12" thickBot="1" x14ac:dyDescent="0.25">
      <c r="A36" s="66"/>
      <c r="B36" s="68"/>
      <c r="C36" s="68"/>
      <c r="D36" s="73">
        <f>M32</f>
        <v>17</v>
      </c>
      <c r="E36" s="68" t="s">
        <v>138</v>
      </c>
      <c r="F36" s="69"/>
      <c r="G36" s="68"/>
      <c r="H36" s="68"/>
      <c r="I36" s="68"/>
      <c r="J36" s="67"/>
      <c r="K36" s="68"/>
      <c r="L36" s="67"/>
      <c r="M36" s="67"/>
      <c r="N36" s="68"/>
      <c r="O36" s="68"/>
      <c r="P36" s="68"/>
      <c r="Q36" s="68"/>
      <c r="R36" s="92"/>
    </row>
  </sheetData>
  <mergeCells count="17">
    <mergeCell ref="Q13:Q14"/>
    <mergeCell ref="R13:R14"/>
    <mergeCell ref="A5:H5"/>
    <mergeCell ref="D11:R11"/>
    <mergeCell ref="A12:A13"/>
    <mergeCell ref="B12:B14"/>
    <mergeCell ref="C12:C14"/>
    <mergeCell ref="D12:D14"/>
    <mergeCell ref="E12:G13"/>
    <mergeCell ref="H12:H14"/>
    <mergeCell ref="I12:M12"/>
    <mergeCell ref="N12:N14"/>
    <mergeCell ref="O12:O14"/>
    <mergeCell ref="Q12:R12"/>
    <mergeCell ref="I13:I14"/>
    <mergeCell ref="K13:K14"/>
    <mergeCell ref="M13:M14"/>
  </mergeCells>
  <dataValidations count="10">
    <dataValidation type="list" allowBlank="1" showInputMessage="1" showErrorMessage="1" sqref="P26:P27 P31" xr:uid="{3DCFA3C9-62EC-4E9A-9AC2-84CE1EB5BC40}">
      <formula1>$A$617:$A$649</formula1>
    </dataValidation>
    <dataValidation type="list" allowBlank="1" showInputMessage="1" showErrorMessage="1" error="Tiene que seleccionar el área estratégica con la que se vincula el objetivo y la meta que se formula, según datos incorporados en la hoja &quot;Marco General&quot;." prompt="Seleccione una Área estratégica. No dejar en blanco o &quot;0,0&quot; estos espacios." sqref="A24:A27 A31" xr:uid="{71F2F36E-5CCF-4C46-BEC9-D8953FC43203}">
      <formula1>$A$595:$A$616</formula1>
    </dataValidation>
    <dataValidation type="list" allowBlank="1" showInputMessage="1" showErrorMessage="1" sqref="O26:O27 O31" xr:uid="{70C8A192-33F5-4BFE-8B03-B0FFFA93AB9D}">
      <formula1>$A$587:$A$593</formula1>
    </dataValidation>
    <dataValidation type="list" allowBlank="1" showInputMessage="1" showErrorMessage="1" sqref="E24:E26" xr:uid="{B28DBABA-6BDB-47C7-83CC-D232A4FD5686}">
      <formula1>$A$584:$A$585</formula1>
    </dataValidation>
    <dataValidation type="list" allowBlank="1" showInputMessage="1" showErrorMessage="1" prompt="Utilizar para el servicio 09 las opciones a) Educativos, b) Culturales o c) Deportivos.  Para el  31: a) Centros de enseñanza, b) Centros deportivos y de recreación, c) Centros culturales, d) Centros y programas de salud o e) Otros" sqref="P15:P25 P28:P30" xr:uid="{0AD61B02-35BC-4FF7-B1B1-48A911A911CD}">
      <formula1>$A$94:$A$101</formula1>
    </dataValidation>
    <dataValidation type="list" allowBlank="1" showInputMessage="1" showErrorMessage="1" error="Tiene que seleccionar el área estratégica con la que se vincula el objetivo y la meta que se formula, según datos incorporados en la hoja &quot;Marco General&quot;." prompt="Seleccione un área estratégica. No dejar en blanco o en &quot;0,0&quot; estos espacios." sqref="A15:A21 A28:A29" xr:uid="{2263F6D3-0551-4816-B1D2-B0E337E9F9CC}">
      <formula1>$A$71:$A$92</formula1>
    </dataValidation>
    <dataValidation type="list" allowBlank="1" showInputMessage="1" showErrorMessage="1" sqref="E15:E21 E27:E29" xr:uid="{3512C346-DB70-4089-AD1A-4C1DC77117AC}">
      <formula1>$A$38:$A$39</formula1>
    </dataValidation>
    <dataValidation type="list" allowBlank="1" showInputMessage="1" showErrorMessage="1" sqref="O15:O22 O28:O29 O24:O25" xr:uid="{525C5B64-D837-46FE-BAF4-35DB0F7BA0F4}">
      <formula1>$A$40:$A$70</formula1>
    </dataValidation>
    <dataValidation type="list" allowBlank="1" showInputMessage="1" showErrorMessage="1" sqref="O23 O30 E22:E23 E30:E31" xr:uid="{5573862E-E2E0-45AE-A3D7-4863900D9309}">
      <formula1>#REF!</formula1>
    </dataValidation>
    <dataValidation type="list" errorStyle="information" allowBlank="1" showInputMessage="1" showErrorMessage="1" error="Tiene que seleccionar el área estratégica con la que se vincula el objetivo y la meta que se formula, según datos incorporados en la hoja &quot;Marco General&quot;." prompt="Seleccione una Área estratégica. No dejar en blanco o en &quot;0,0&quot; estos espacios." sqref="A22:A23 A30" xr:uid="{2E3CE259-0BA6-49D5-A51B-7D2C1749BAB8}">
      <formula1>#REF!</formula1>
    </dataValidation>
  </dataValidations>
  <pageMargins left="0.8" right="0.2" top="0.56000000000000005" bottom="0.45" header="0.31496062992125984" footer="0.31496062992125984"/>
  <pageSetup paperSize="9" scale="85" orientation="landscape" horizontalDpi="4294967295" verticalDpi="4294967295"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1514B6-77B9-44C8-9AED-D5551F46D26D}">
  <dimension ref="A1:R47"/>
  <sheetViews>
    <sheetView tabSelected="1" topLeftCell="A40" workbookViewId="0">
      <selection activeCell="G7" sqref="G7"/>
    </sheetView>
  </sheetViews>
  <sheetFormatPr baseColWidth="10" defaultColWidth="10.85546875" defaultRowHeight="11.25" x14ac:dyDescent="0.2"/>
  <cols>
    <col min="1" max="1" width="12.42578125" style="165" customWidth="1"/>
    <col min="2" max="3" width="0" style="165" hidden="1" customWidth="1"/>
    <col min="4" max="4" width="14.5703125" style="165" customWidth="1"/>
    <col min="5" max="5" width="5.7109375" style="165" customWidth="1"/>
    <col min="6" max="6" width="4.5703125" style="165" customWidth="1"/>
    <col min="7" max="7" width="20.5703125" style="165" customWidth="1"/>
    <col min="8" max="8" width="11" style="165" customWidth="1"/>
    <col min="9" max="12" width="5.5703125" style="165" customWidth="1"/>
    <col min="13" max="13" width="0" style="165" hidden="1" customWidth="1"/>
    <col min="14" max="16" width="10.85546875" style="165"/>
    <col min="17" max="17" width="11" style="165" bestFit="1" customWidth="1"/>
    <col min="18" max="18" width="22" style="165" customWidth="1"/>
    <col min="19" max="16384" width="10.85546875" style="165"/>
  </cols>
  <sheetData>
    <row r="1" spans="1:18" x14ac:dyDescent="0.2">
      <c r="A1" s="23" t="str">
        <f>'[1]PROGRAMA II'!A1</f>
        <v>PLAN OPERATIVO ANUAL</v>
      </c>
      <c r="B1" s="23"/>
      <c r="C1" s="23"/>
      <c r="D1" s="145"/>
      <c r="E1" s="145"/>
      <c r="F1" s="145"/>
      <c r="G1" s="145"/>
      <c r="H1" s="145"/>
      <c r="I1" s="25"/>
      <c r="J1" s="25"/>
      <c r="K1" s="25"/>
      <c r="L1" s="25"/>
      <c r="M1" s="25"/>
      <c r="N1" s="25"/>
      <c r="O1" s="25"/>
      <c r="P1" s="25"/>
      <c r="Q1" s="25"/>
      <c r="R1" s="25"/>
    </row>
    <row r="2" spans="1:18" x14ac:dyDescent="0.2">
      <c r="A2" s="23" t="str">
        <f>'[1]PROGRAMA I'!A2</f>
        <v>Municipalidad de Orotina</v>
      </c>
      <c r="B2" s="23"/>
      <c r="C2" s="23"/>
      <c r="D2" s="145"/>
      <c r="E2" s="145"/>
      <c r="F2" s="145"/>
      <c r="G2" s="145"/>
      <c r="H2" s="145"/>
      <c r="I2" s="25"/>
      <c r="J2" s="25"/>
      <c r="K2" s="25"/>
      <c r="L2" s="25"/>
      <c r="M2" s="25"/>
      <c r="N2" s="25"/>
      <c r="O2" s="25"/>
      <c r="P2" s="25"/>
      <c r="Q2" s="25"/>
      <c r="R2" s="25"/>
    </row>
    <row r="3" spans="1:18" x14ac:dyDescent="0.2">
      <c r="A3" s="226">
        <f>'[1]PROGRAMA I'!A3:H3</f>
        <v>2020</v>
      </c>
      <c r="B3" s="226"/>
      <c r="C3" s="226"/>
      <c r="D3" s="226"/>
      <c r="E3" s="226"/>
      <c r="F3" s="226"/>
      <c r="G3" s="226"/>
      <c r="H3" s="226"/>
      <c r="I3" s="25"/>
      <c r="J3" s="25"/>
      <c r="K3" s="25"/>
      <c r="L3" s="25"/>
      <c r="M3" s="25"/>
      <c r="N3" s="25"/>
      <c r="O3" s="25"/>
      <c r="P3" s="25"/>
      <c r="Q3" s="25"/>
      <c r="R3" s="25"/>
    </row>
    <row r="4" spans="1:18" x14ac:dyDescent="0.2">
      <c r="A4" s="23" t="s">
        <v>44</v>
      </c>
      <c r="B4" s="23"/>
      <c r="C4" s="23"/>
      <c r="D4" s="23"/>
      <c r="E4" s="23"/>
      <c r="F4" s="145"/>
      <c r="G4" s="23"/>
      <c r="H4" s="23"/>
      <c r="I4" s="25"/>
      <c r="J4" s="25"/>
      <c r="K4" s="25"/>
      <c r="L4" s="25"/>
      <c r="M4" s="25"/>
      <c r="N4" s="25"/>
      <c r="O4" s="25"/>
      <c r="P4" s="25"/>
      <c r="Q4" s="25"/>
      <c r="R4" s="25"/>
    </row>
    <row r="5" spans="1:18" x14ac:dyDescent="0.2">
      <c r="A5" s="190" t="s">
        <v>223</v>
      </c>
      <c r="B5" s="190"/>
      <c r="C5" s="190"/>
      <c r="D5" s="190"/>
      <c r="E5" s="190"/>
      <c r="F5" s="190"/>
      <c r="G5" s="190"/>
      <c r="H5" s="190"/>
      <c r="I5" s="28"/>
      <c r="J5" s="28"/>
      <c r="K5" s="28"/>
      <c r="L5" s="28"/>
      <c r="M5" s="28"/>
      <c r="N5" s="28"/>
      <c r="O5" s="28"/>
      <c r="P5" s="28"/>
      <c r="Q5" s="28"/>
      <c r="R5" s="28"/>
    </row>
    <row r="6" spans="1:18" x14ac:dyDescent="0.2">
      <c r="A6" s="23"/>
      <c r="B6" s="23"/>
      <c r="C6" s="23"/>
      <c r="D6" s="23"/>
      <c r="E6" s="23"/>
      <c r="F6" s="145"/>
      <c r="G6" s="23"/>
      <c r="H6" s="23"/>
      <c r="I6" s="25"/>
      <c r="J6" s="25"/>
      <c r="K6" s="25"/>
      <c r="L6" s="25"/>
      <c r="M6" s="25"/>
      <c r="N6" s="25"/>
      <c r="O6" s="25"/>
      <c r="P6" s="25"/>
      <c r="Q6" s="25"/>
      <c r="R6" s="25"/>
    </row>
    <row r="7" spans="1:18" x14ac:dyDescent="0.2">
      <c r="A7" s="98" t="s">
        <v>224</v>
      </c>
      <c r="B7" s="98"/>
      <c r="C7" s="98"/>
      <c r="D7" s="99"/>
      <c r="E7" s="99"/>
      <c r="F7" s="99"/>
      <c r="G7" s="99"/>
      <c r="H7" s="99"/>
      <c r="I7" s="99"/>
      <c r="J7" s="99"/>
      <c r="K7" s="99"/>
      <c r="L7" s="99"/>
      <c r="M7" s="99"/>
      <c r="N7" s="99"/>
      <c r="O7" s="99"/>
      <c r="P7" s="99"/>
      <c r="Q7" s="99"/>
      <c r="R7" s="99"/>
    </row>
    <row r="8" spans="1:18" x14ac:dyDescent="0.2">
      <c r="A8" s="98"/>
      <c r="B8" s="98"/>
      <c r="C8" s="98"/>
      <c r="D8" s="99"/>
      <c r="E8" s="99"/>
      <c r="F8" s="99"/>
      <c r="G8" s="99"/>
      <c r="H8" s="99"/>
      <c r="I8" s="99"/>
      <c r="J8" s="99"/>
      <c r="K8" s="99"/>
      <c r="L8" s="99"/>
      <c r="M8" s="99"/>
      <c r="N8" s="99"/>
      <c r="O8" s="99"/>
      <c r="P8" s="99"/>
      <c r="Q8" s="99"/>
      <c r="R8" s="99"/>
    </row>
    <row r="9" spans="1:18" x14ac:dyDescent="0.2">
      <c r="A9" s="98" t="s">
        <v>225</v>
      </c>
      <c r="B9" s="98"/>
      <c r="C9" s="98"/>
      <c r="D9" s="99"/>
      <c r="E9" s="99"/>
      <c r="F9" s="99"/>
      <c r="G9" s="99"/>
      <c r="H9" s="99"/>
      <c r="I9" s="99"/>
      <c r="J9" s="99"/>
      <c r="K9" s="99"/>
      <c r="L9" s="99"/>
      <c r="M9" s="99"/>
      <c r="N9" s="99"/>
      <c r="O9" s="99"/>
      <c r="P9" s="99"/>
      <c r="Q9" s="99"/>
      <c r="R9" s="99"/>
    </row>
    <row r="10" spans="1:18" ht="12" thickBot="1" x14ac:dyDescent="0.25">
      <c r="A10" s="99"/>
      <c r="B10" s="99"/>
      <c r="C10" s="99"/>
      <c r="D10" s="99"/>
      <c r="E10" s="99"/>
      <c r="F10" s="99"/>
      <c r="G10" s="99"/>
      <c r="H10" s="99"/>
      <c r="I10" s="99"/>
      <c r="J10" s="99"/>
      <c r="K10" s="99"/>
      <c r="L10" s="99"/>
      <c r="M10" s="99"/>
      <c r="N10" s="99"/>
      <c r="O10" s="99"/>
      <c r="P10" s="99"/>
      <c r="Q10" s="99"/>
      <c r="R10" s="99"/>
    </row>
    <row r="11" spans="1:18" ht="21.95" customHeight="1" x14ac:dyDescent="0.2">
      <c r="A11" s="134" t="s">
        <v>45</v>
      </c>
      <c r="B11" s="146"/>
      <c r="C11" s="146"/>
      <c r="D11" s="227" t="s">
        <v>142</v>
      </c>
      <c r="E11" s="227"/>
      <c r="F11" s="227"/>
      <c r="G11" s="227"/>
      <c r="H11" s="227"/>
      <c r="I11" s="227"/>
      <c r="J11" s="227"/>
      <c r="K11" s="227"/>
      <c r="L11" s="227"/>
      <c r="M11" s="227"/>
      <c r="N11" s="227"/>
      <c r="O11" s="227"/>
      <c r="P11" s="227"/>
      <c r="Q11" s="227"/>
      <c r="R11" s="228"/>
    </row>
    <row r="12" spans="1:18" ht="10.5" customHeight="1" x14ac:dyDescent="0.2">
      <c r="A12" s="229" t="s">
        <v>47</v>
      </c>
      <c r="B12" s="230" t="s">
        <v>48</v>
      </c>
      <c r="C12" s="230" t="s">
        <v>49</v>
      </c>
      <c r="D12" s="224" t="s">
        <v>50</v>
      </c>
      <c r="E12" s="231" t="s">
        <v>51</v>
      </c>
      <c r="F12" s="231"/>
      <c r="G12" s="231"/>
      <c r="H12" s="231" t="s">
        <v>52</v>
      </c>
      <c r="I12" s="224" t="s">
        <v>53</v>
      </c>
      <c r="J12" s="224"/>
      <c r="K12" s="224"/>
      <c r="L12" s="224"/>
      <c r="M12" s="224"/>
      <c r="N12" s="224" t="s">
        <v>54</v>
      </c>
      <c r="O12" s="224" t="s">
        <v>178</v>
      </c>
      <c r="P12" s="232" t="s">
        <v>179</v>
      </c>
      <c r="Q12" s="224" t="s">
        <v>56</v>
      </c>
      <c r="R12" s="225"/>
    </row>
    <row r="13" spans="1:18" ht="10.5" customHeight="1" x14ac:dyDescent="0.2">
      <c r="A13" s="229"/>
      <c r="B13" s="230"/>
      <c r="C13" s="230"/>
      <c r="D13" s="224"/>
      <c r="E13" s="231"/>
      <c r="F13" s="231"/>
      <c r="G13" s="231"/>
      <c r="H13" s="231"/>
      <c r="I13" s="233" t="s">
        <v>144</v>
      </c>
      <c r="J13" s="148" t="s">
        <v>58</v>
      </c>
      <c r="K13" s="233" t="s">
        <v>145</v>
      </c>
      <c r="L13" s="148" t="s">
        <v>58</v>
      </c>
      <c r="M13" s="223" t="s">
        <v>60</v>
      </c>
      <c r="N13" s="224"/>
      <c r="O13" s="224"/>
      <c r="P13" s="232" t="s">
        <v>179</v>
      </c>
      <c r="Q13" s="224" t="s">
        <v>61</v>
      </c>
      <c r="R13" s="225" t="s">
        <v>62</v>
      </c>
    </row>
    <row r="14" spans="1:18" ht="21" customHeight="1" x14ac:dyDescent="0.2">
      <c r="A14" s="147" t="s">
        <v>63</v>
      </c>
      <c r="B14" s="230"/>
      <c r="C14" s="230"/>
      <c r="D14" s="224"/>
      <c r="E14" s="135" t="s">
        <v>64</v>
      </c>
      <c r="F14" s="136" t="s">
        <v>65</v>
      </c>
      <c r="G14" s="136" t="s">
        <v>66</v>
      </c>
      <c r="H14" s="231"/>
      <c r="I14" s="233" t="s">
        <v>67</v>
      </c>
      <c r="J14" s="148"/>
      <c r="K14" s="233" t="s">
        <v>67</v>
      </c>
      <c r="L14" s="148"/>
      <c r="M14" s="223"/>
      <c r="N14" s="224"/>
      <c r="O14" s="224"/>
      <c r="P14" s="232"/>
      <c r="Q14" s="224"/>
      <c r="R14" s="225"/>
    </row>
    <row r="15" spans="1:18" ht="78.75" x14ac:dyDescent="0.2">
      <c r="A15" s="88" t="s">
        <v>24</v>
      </c>
      <c r="B15" s="84"/>
      <c r="C15" s="84"/>
      <c r="D15" s="48" t="s">
        <v>180</v>
      </c>
      <c r="E15" s="85" t="s">
        <v>69</v>
      </c>
      <c r="F15" s="44">
        <v>1</v>
      </c>
      <c r="G15" s="48" t="s">
        <v>181</v>
      </c>
      <c r="H15" s="48" t="s">
        <v>182</v>
      </c>
      <c r="I15" s="44"/>
      <c r="J15" s="45">
        <f>IF(OR(I15=0),0,(I15/(I15+K15)))</f>
        <v>0</v>
      </c>
      <c r="K15" s="39">
        <v>100</v>
      </c>
      <c r="L15" s="45">
        <f>IF(OR(K15=0),0,(K15/(I15+K15)))</f>
        <v>1</v>
      </c>
      <c r="M15" s="106">
        <f>J15+L15</f>
        <v>1</v>
      </c>
      <c r="N15" s="38" t="s">
        <v>172</v>
      </c>
      <c r="O15" s="109" t="s">
        <v>183</v>
      </c>
      <c r="P15" s="109" t="s">
        <v>184</v>
      </c>
      <c r="Q15" s="107"/>
      <c r="R15" s="131">
        <v>10000000</v>
      </c>
    </row>
    <row r="16" spans="1:18" ht="56.25" x14ac:dyDescent="0.2">
      <c r="A16" s="88" t="s">
        <v>22</v>
      </c>
      <c r="B16" s="84"/>
      <c r="C16" s="84"/>
      <c r="D16" s="35" t="s">
        <v>108</v>
      </c>
      <c r="E16" s="85" t="s">
        <v>69</v>
      </c>
      <c r="F16" s="44">
        <f>+F15+1</f>
        <v>2</v>
      </c>
      <c r="G16" s="48" t="s">
        <v>185</v>
      </c>
      <c r="H16" s="48" t="s">
        <v>186</v>
      </c>
      <c r="I16" s="44">
        <v>50</v>
      </c>
      <c r="J16" s="45">
        <f>IF(OR(I16=0),0,(I16/(I16+K16)))</f>
        <v>0.5</v>
      </c>
      <c r="K16" s="39">
        <v>50</v>
      </c>
      <c r="L16" s="45">
        <f>IF(OR(K16=0),0,(K16/(I16+K16)))</f>
        <v>0.5</v>
      </c>
      <c r="M16" s="106">
        <f t="shared" ref="M16:M42" si="0">J16+L16</f>
        <v>1</v>
      </c>
      <c r="N16" s="38" t="s">
        <v>127</v>
      </c>
      <c r="O16" s="109" t="s">
        <v>187</v>
      </c>
      <c r="P16" s="109" t="s">
        <v>233</v>
      </c>
      <c r="Q16" s="107">
        <v>1981094.2350000001</v>
      </c>
      <c r="R16" s="131">
        <v>1981094.27</v>
      </c>
    </row>
    <row r="17" spans="1:18" ht="56.25" x14ac:dyDescent="0.2">
      <c r="A17" s="88" t="s">
        <v>36</v>
      </c>
      <c r="B17" s="84"/>
      <c r="C17" s="84"/>
      <c r="D17" s="48" t="s">
        <v>188</v>
      </c>
      <c r="E17" s="85" t="s">
        <v>69</v>
      </c>
      <c r="F17" s="44">
        <f>+F16+1</f>
        <v>3</v>
      </c>
      <c r="G17" s="48" t="s">
        <v>189</v>
      </c>
      <c r="H17" s="48" t="s">
        <v>190</v>
      </c>
      <c r="I17" s="44"/>
      <c r="J17" s="45">
        <f t="shared" ref="J17:J42" si="1">IF(OR(I17=0),0,(I17/(I17+K17)))</f>
        <v>0</v>
      </c>
      <c r="K17" s="39">
        <v>100</v>
      </c>
      <c r="L17" s="45">
        <f t="shared" ref="L17:L42" si="2">IF(OR(K17=0),0,(K17/(I17+K17)))</f>
        <v>1</v>
      </c>
      <c r="M17" s="106">
        <f t="shared" si="0"/>
        <v>1</v>
      </c>
      <c r="N17" s="35" t="s">
        <v>230</v>
      </c>
      <c r="O17" s="109" t="s">
        <v>192</v>
      </c>
      <c r="P17" s="109" t="s">
        <v>193</v>
      </c>
      <c r="Q17" s="107"/>
      <c r="R17" s="131">
        <v>13000000</v>
      </c>
    </row>
    <row r="18" spans="1:18" ht="56.25" x14ac:dyDescent="0.2">
      <c r="A18" s="88" t="s">
        <v>36</v>
      </c>
      <c r="B18" s="84"/>
      <c r="C18" s="84"/>
      <c r="D18" s="48" t="s">
        <v>188</v>
      </c>
      <c r="E18" s="85" t="s">
        <v>69</v>
      </c>
      <c r="F18" s="44">
        <f>+F17+1</f>
        <v>4</v>
      </c>
      <c r="G18" s="48" t="s">
        <v>194</v>
      </c>
      <c r="H18" s="48" t="s">
        <v>190</v>
      </c>
      <c r="I18" s="44"/>
      <c r="J18" s="45">
        <f t="shared" si="1"/>
        <v>0</v>
      </c>
      <c r="K18" s="39">
        <v>100</v>
      </c>
      <c r="L18" s="45">
        <f t="shared" si="2"/>
        <v>1</v>
      </c>
      <c r="M18" s="106">
        <f t="shared" si="0"/>
        <v>1</v>
      </c>
      <c r="N18" s="35" t="s">
        <v>230</v>
      </c>
      <c r="O18" s="109" t="s">
        <v>192</v>
      </c>
      <c r="P18" s="109" t="s">
        <v>193</v>
      </c>
      <c r="Q18" s="107"/>
      <c r="R18" s="131">
        <v>61408950</v>
      </c>
    </row>
    <row r="19" spans="1:18" ht="56.25" x14ac:dyDescent="0.2">
      <c r="A19" s="88" t="s">
        <v>36</v>
      </c>
      <c r="B19" s="84"/>
      <c r="C19" s="84"/>
      <c r="D19" s="48" t="s">
        <v>188</v>
      </c>
      <c r="E19" s="85" t="s">
        <v>69</v>
      </c>
      <c r="F19" s="44">
        <f t="shared" ref="F19:F35" si="3">+F18+1</f>
        <v>5</v>
      </c>
      <c r="G19" s="48" t="s">
        <v>195</v>
      </c>
      <c r="H19" s="48" t="s">
        <v>190</v>
      </c>
      <c r="I19" s="44"/>
      <c r="J19" s="45">
        <f t="shared" si="1"/>
        <v>0</v>
      </c>
      <c r="K19" s="39">
        <v>100</v>
      </c>
      <c r="L19" s="45">
        <f t="shared" si="2"/>
        <v>1</v>
      </c>
      <c r="M19" s="106">
        <f t="shared" si="0"/>
        <v>1</v>
      </c>
      <c r="N19" s="35" t="s">
        <v>230</v>
      </c>
      <c r="O19" s="109" t="s">
        <v>192</v>
      </c>
      <c r="P19" s="109" t="s">
        <v>193</v>
      </c>
      <c r="Q19" s="107"/>
      <c r="R19" s="131">
        <v>1636611.08</v>
      </c>
    </row>
    <row r="20" spans="1:18" ht="56.25" x14ac:dyDescent="0.2">
      <c r="A20" s="88" t="s">
        <v>36</v>
      </c>
      <c r="B20" s="84"/>
      <c r="C20" s="84"/>
      <c r="D20" s="48" t="s">
        <v>188</v>
      </c>
      <c r="E20" s="85" t="s">
        <v>69</v>
      </c>
      <c r="F20" s="44">
        <f t="shared" si="3"/>
        <v>6</v>
      </c>
      <c r="G20" s="48" t="s">
        <v>196</v>
      </c>
      <c r="H20" s="48" t="s">
        <v>190</v>
      </c>
      <c r="I20" s="44"/>
      <c r="J20" s="45">
        <f t="shared" si="1"/>
        <v>0</v>
      </c>
      <c r="K20" s="39">
        <v>100</v>
      </c>
      <c r="L20" s="45">
        <f t="shared" si="2"/>
        <v>1</v>
      </c>
      <c r="M20" s="106">
        <f t="shared" si="0"/>
        <v>1</v>
      </c>
      <c r="N20" s="35" t="s">
        <v>230</v>
      </c>
      <c r="O20" s="109" t="s">
        <v>192</v>
      </c>
      <c r="P20" s="109" t="s">
        <v>193</v>
      </c>
      <c r="Q20" s="107"/>
      <c r="R20" s="131">
        <f>25000000-2597041.8</f>
        <v>22402958.199999999</v>
      </c>
    </row>
    <row r="21" spans="1:18" ht="56.25" x14ac:dyDescent="0.2">
      <c r="A21" s="88" t="s">
        <v>36</v>
      </c>
      <c r="B21" s="84"/>
      <c r="C21" s="84"/>
      <c r="D21" s="48" t="s">
        <v>188</v>
      </c>
      <c r="E21" s="85" t="s">
        <v>69</v>
      </c>
      <c r="F21" s="44">
        <f t="shared" si="3"/>
        <v>7</v>
      </c>
      <c r="G21" s="48" t="s">
        <v>197</v>
      </c>
      <c r="H21" s="48" t="s">
        <v>190</v>
      </c>
      <c r="I21" s="44"/>
      <c r="J21" s="45">
        <f t="shared" si="1"/>
        <v>0</v>
      </c>
      <c r="K21" s="39">
        <v>100</v>
      </c>
      <c r="L21" s="45">
        <f t="shared" si="2"/>
        <v>1</v>
      </c>
      <c r="M21" s="106">
        <f t="shared" si="0"/>
        <v>1</v>
      </c>
      <c r="N21" s="35" t="s">
        <v>230</v>
      </c>
      <c r="O21" s="109" t="s">
        <v>192</v>
      </c>
      <c r="P21" s="109" t="s">
        <v>193</v>
      </c>
      <c r="Q21" s="107"/>
      <c r="R21" s="131">
        <f>12525081.75-6943627.67</f>
        <v>5581454.0800000001</v>
      </c>
    </row>
    <row r="22" spans="1:18" ht="56.25" x14ac:dyDescent="0.2">
      <c r="A22" s="88" t="s">
        <v>36</v>
      </c>
      <c r="B22" s="84"/>
      <c r="C22" s="84"/>
      <c r="D22" s="48" t="s">
        <v>188</v>
      </c>
      <c r="E22" s="85" t="s">
        <v>69</v>
      </c>
      <c r="F22" s="44">
        <f t="shared" si="3"/>
        <v>8</v>
      </c>
      <c r="G22" s="48" t="s">
        <v>198</v>
      </c>
      <c r="H22" s="48" t="s">
        <v>190</v>
      </c>
      <c r="I22" s="44"/>
      <c r="J22" s="45">
        <f t="shared" si="1"/>
        <v>0</v>
      </c>
      <c r="K22" s="39">
        <v>100</v>
      </c>
      <c r="L22" s="45">
        <f t="shared" si="2"/>
        <v>1</v>
      </c>
      <c r="M22" s="106">
        <f t="shared" si="0"/>
        <v>1</v>
      </c>
      <c r="N22" s="35" t="s">
        <v>230</v>
      </c>
      <c r="O22" s="109" t="s">
        <v>192</v>
      </c>
      <c r="P22" s="109" t="s">
        <v>193</v>
      </c>
      <c r="Q22" s="107"/>
      <c r="R22" s="131">
        <v>224400</v>
      </c>
    </row>
    <row r="23" spans="1:18" ht="56.25" x14ac:dyDescent="0.2">
      <c r="A23" s="88" t="s">
        <v>36</v>
      </c>
      <c r="B23" s="84"/>
      <c r="C23" s="84"/>
      <c r="D23" s="48" t="s">
        <v>188</v>
      </c>
      <c r="E23" s="85" t="s">
        <v>69</v>
      </c>
      <c r="F23" s="44">
        <f t="shared" si="3"/>
        <v>9</v>
      </c>
      <c r="G23" s="48" t="s">
        <v>199</v>
      </c>
      <c r="H23" s="48" t="s">
        <v>190</v>
      </c>
      <c r="I23" s="44"/>
      <c r="J23" s="45">
        <f t="shared" si="1"/>
        <v>0</v>
      </c>
      <c r="K23" s="39">
        <v>100</v>
      </c>
      <c r="L23" s="45">
        <f t="shared" si="2"/>
        <v>1</v>
      </c>
      <c r="M23" s="106">
        <f t="shared" si="0"/>
        <v>1</v>
      </c>
      <c r="N23" s="35" t="s">
        <v>230</v>
      </c>
      <c r="O23" s="109" t="s">
        <v>192</v>
      </c>
      <c r="P23" s="109" t="s">
        <v>193</v>
      </c>
      <c r="Q23" s="107"/>
      <c r="R23" s="131">
        <v>26037407.850000001</v>
      </c>
    </row>
    <row r="24" spans="1:18" ht="56.25" x14ac:dyDescent="0.2">
      <c r="A24" s="88" t="s">
        <v>36</v>
      </c>
      <c r="B24" s="84"/>
      <c r="C24" s="84"/>
      <c r="D24" s="48" t="s">
        <v>188</v>
      </c>
      <c r="E24" s="85" t="s">
        <v>69</v>
      </c>
      <c r="F24" s="44">
        <f t="shared" si="3"/>
        <v>10</v>
      </c>
      <c r="G24" s="48" t="s">
        <v>200</v>
      </c>
      <c r="H24" s="48" t="s">
        <v>190</v>
      </c>
      <c r="I24" s="44"/>
      <c r="J24" s="45">
        <f t="shared" si="1"/>
        <v>0</v>
      </c>
      <c r="K24" s="39">
        <v>100</v>
      </c>
      <c r="L24" s="45">
        <f t="shared" si="2"/>
        <v>1</v>
      </c>
      <c r="M24" s="106">
        <f t="shared" si="0"/>
        <v>1</v>
      </c>
      <c r="N24" s="35" t="s">
        <v>230</v>
      </c>
      <c r="O24" s="109" t="s">
        <v>192</v>
      </c>
      <c r="P24" s="109" t="s">
        <v>193</v>
      </c>
      <c r="Q24" s="107"/>
      <c r="R24" s="131">
        <v>23932267.510000002</v>
      </c>
    </row>
    <row r="25" spans="1:18" ht="56.25" x14ac:dyDescent="0.2">
      <c r="A25" s="88" t="s">
        <v>36</v>
      </c>
      <c r="B25" s="84"/>
      <c r="C25" s="84"/>
      <c r="D25" s="48" t="s">
        <v>188</v>
      </c>
      <c r="E25" s="85" t="s">
        <v>69</v>
      </c>
      <c r="F25" s="44">
        <f t="shared" si="3"/>
        <v>11</v>
      </c>
      <c r="G25" s="48" t="s">
        <v>201</v>
      </c>
      <c r="H25" s="48" t="s">
        <v>190</v>
      </c>
      <c r="I25" s="44"/>
      <c r="J25" s="45">
        <f t="shared" si="1"/>
        <v>0</v>
      </c>
      <c r="K25" s="39">
        <v>100</v>
      </c>
      <c r="L25" s="45">
        <f t="shared" si="2"/>
        <v>1</v>
      </c>
      <c r="M25" s="106">
        <f t="shared" si="0"/>
        <v>1</v>
      </c>
      <c r="N25" s="35" t="s">
        <v>230</v>
      </c>
      <c r="O25" s="109" t="s">
        <v>192</v>
      </c>
      <c r="P25" s="109" t="s">
        <v>193</v>
      </c>
      <c r="Q25" s="107"/>
      <c r="R25" s="131">
        <v>59137077.009999998</v>
      </c>
    </row>
    <row r="26" spans="1:18" ht="56.25" x14ac:dyDescent="0.2">
      <c r="A26" s="88" t="s">
        <v>36</v>
      </c>
      <c r="B26" s="84"/>
      <c r="C26" s="84"/>
      <c r="D26" s="48" t="s">
        <v>188</v>
      </c>
      <c r="E26" s="85" t="s">
        <v>69</v>
      </c>
      <c r="F26" s="44">
        <f t="shared" si="3"/>
        <v>12</v>
      </c>
      <c r="G26" s="48" t="s">
        <v>202</v>
      </c>
      <c r="H26" s="48" t="s">
        <v>190</v>
      </c>
      <c r="I26" s="44"/>
      <c r="J26" s="45">
        <f t="shared" si="1"/>
        <v>0</v>
      </c>
      <c r="K26" s="39">
        <v>100</v>
      </c>
      <c r="L26" s="45">
        <f t="shared" si="2"/>
        <v>1</v>
      </c>
      <c r="M26" s="106">
        <f t="shared" si="0"/>
        <v>1</v>
      </c>
      <c r="N26" s="35" t="s">
        <v>230</v>
      </c>
      <c r="O26" s="109" t="s">
        <v>192</v>
      </c>
      <c r="P26" s="109" t="s">
        <v>193</v>
      </c>
      <c r="Q26" s="107"/>
      <c r="R26" s="131">
        <v>3000000</v>
      </c>
    </row>
    <row r="27" spans="1:18" ht="45.75" thickBot="1" x14ac:dyDescent="0.25">
      <c r="A27" s="88" t="s">
        <v>24</v>
      </c>
      <c r="B27" s="84"/>
      <c r="C27" s="84"/>
      <c r="D27" s="48" t="s">
        <v>180</v>
      </c>
      <c r="E27" s="85" t="s">
        <v>69</v>
      </c>
      <c r="F27" s="44">
        <f t="shared" si="3"/>
        <v>13</v>
      </c>
      <c r="G27" s="48" t="s">
        <v>203</v>
      </c>
      <c r="H27" s="48" t="s">
        <v>204</v>
      </c>
      <c r="I27" s="44">
        <v>100</v>
      </c>
      <c r="J27" s="45">
        <f>IF(OR(I27=0),0,(I27/(I27+K27)))</f>
        <v>1</v>
      </c>
      <c r="K27" s="39"/>
      <c r="L27" s="45">
        <f>IF(OR(K27=0),0,(K27/(I27+K27)))</f>
        <v>0</v>
      </c>
      <c r="M27" s="106">
        <f t="shared" si="0"/>
        <v>1</v>
      </c>
      <c r="N27" s="38" t="s">
        <v>205</v>
      </c>
      <c r="O27" s="109" t="s">
        <v>187</v>
      </c>
      <c r="P27" s="109" t="s">
        <v>206</v>
      </c>
      <c r="Q27" s="107">
        <v>5000000</v>
      </c>
      <c r="R27" s="131"/>
    </row>
    <row r="28" spans="1:18" ht="79.5" thickBot="1" x14ac:dyDescent="0.25">
      <c r="A28" s="88" t="s">
        <v>34</v>
      </c>
      <c r="B28" s="84"/>
      <c r="C28" s="84"/>
      <c r="D28" s="48" t="s">
        <v>148</v>
      </c>
      <c r="E28" s="103" t="s">
        <v>69</v>
      </c>
      <c r="F28" s="44">
        <f t="shared" si="3"/>
        <v>14</v>
      </c>
      <c r="G28" s="137" t="s">
        <v>149</v>
      </c>
      <c r="H28" s="137" t="s">
        <v>150</v>
      </c>
      <c r="I28" s="104">
        <v>50</v>
      </c>
      <c r="J28" s="45">
        <f t="shared" si="1"/>
        <v>0.5</v>
      </c>
      <c r="K28" s="39">
        <v>50</v>
      </c>
      <c r="L28" s="45">
        <f t="shared" si="2"/>
        <v>0.5</v>
      </c>
      <c r="M28" s="106">
        <f t="shared" si="0"/>
        <v>1</v>
      </c>
      <c r="N28" s="138" t="s">
        <v>151</v>
      </c>
      <c r="O28" s="109" t="s">
        <v>187</v>
      </c>
      <c r="P28" s="109" t="s">
        <v>207</v>
      </c>
      <c r="Q28" s="107">
        <v>1848401.09</v>
      </c>
      <c r="R28" s="131">
        <v>1848401.09</v>
      </c>
    </row>
    <row r="29" spans="1:18" ht="68.25" thickBot="1" x14ac:dyDescent="0.25">
      <c r="A29" s="88" t="s">
        <v>34</v>
      </c>
      <c r="B29" s="84"/>
      <c r="C29" s="84"/>
      <c r="D29" s="48" t="s">
        <v>154</v>
      </c>
      <c r="E29" s="103" t="s">
        <v>69</v>
      </c>
      <c r="F29" s="44">
        <f t="shared" si="3"/>
        <v>15</v>
      </c>
      <c r="G29" s="137" t="s">
        <v>155</v>
      </c>
      <c r="H29" s="139" t="s">
        <v>156</v>
      </c>
      <c r="I29" s="44"/>
      <c r="J29" s="45">
        <f>IF(OR(I29=0),0,(I29/(I29+K29)))</f>
        <v>0</v>
      </c>
      <c r="K29" s="39">
        <v>100</v>
      </c>
      <c r="L29" s="45">
        <f>IF(OR(K29=0),0,(K29/(I29+K29)))</f>
        <v>1</v>
      </c>
      <c r="M29" s="106">
        <f t="shared" si="0"/>
        <v>1</v>
      </c>
      <c r="N29" s="138" t="s">
        <v>151</v>
      </c>
      <c r="O29" s="109" t="s">
        <v>187</v>
      </c>
      <c r="P29" s="109" t="s">
        <v>208</v>
      </c>
      <c r="Q29" s="107"/>
      <c r="R29" s="131">
        <v>5011943.79</v>
      </c>
    </row>
    <row r="30" spans="1:18" ht="67.5" x14ac:dyDescent="0.2">
      <c r="A30" s="88" t="s">
        <v>34</v>
      </c>
      <c r="B30" s="84"/>
      <c r="C30" s="84"/>
      <c r="D30" s="48" t="s">
        <v>158</v>
      </c>
      <c r="E30" s="103" t="s">
        <v>69</v>
      </c>
      <c r="F30" s="44">
        <f t="shared" si="3"/>
        <v>16</v>
      </c>
      <c r="G30" s="48" t="s">
        <v>159</v>
      </c>
      <c r="H30" s="139" t="s">
        <v>156</v>
      </c>
      <c r="I30" s="44"/>
      <c r="J30" s="45">
        <f t="shared" si="1"/>
        <v>0</v>
      </c>
      <c r="K30" s="39">
        <v>100</v>
      </c>
      <c r="L30" s="45">
        <f t="shared" si="2"/>
        <v>1</v>
      </c>
      <c r="M30" s="106">
        <f t="shared" si="0"/>
        <v>1</v>
      </c>
      <c r="N30" s="138" t="s">
        <v>151</v>
      </c>
      <c r="O30" s="109" t="s">
        <v>187</v>
      </c>
      <c r="P30" s="109" t="s">
        <v>209</v>
      </c>
      <c r="Q30" s="107"/>
      <c r="R30" s="131">
        <v>818434.64</v>
      </c>
    </row>
    <row r="31" spans="1:18" ht="67.5" x14ac:dyDescent="0.2">
      <c r="A31" s="88" t="s">
        <v>34</v>
      </c>
      <c r="B31" s="84"/>
      <c r="C31" s="84"/>
      <c r="D31" s="48" t="s">
        <v>158</v>
      </c>
      <c r="E31" s="103" t="s">
        <v>69</v>
      </c>
      <c r="F31" s="44">
        <f t="shared" si="3"/>
        <v>17</v>
      </c>
      <c r="G31" s="48" t="s">
        <v>161</v>
      </c>
      <c r="H31" s="48" t="s">
        <v>162</v>
      </c>
      <c r="I31" s="44"/>
      <c r="J31" s="45">
        <f t="shared" si="1"/>
        <v>0</v>
      </c>
      <c r="K31" s="39">
        <v>100</v>
      </c>
      <c r="L31" s="45">
        <f t="shared" si="2"/>
        <v>1</v>
      </c>
      <c r="M31" s="106">
        <f t="shared" si="0"/>
        <v>1</v>
      </c>
      <c r="N31" s="38" t="s">
        <v>163</v>
      </c>
      <c r="O31" s="109" t="s">
        <v>187</v>
      </c>
      <c r="P31" s="109" t="s">
        <v>210</v>
      </c>
      <c r="Q31" s="107"/>
      <c r="R31" s="131">
        <v>887458.46</v>
      </c>
    </row>
    <row r="32" spans="1:18" ht="67.5" x14ac:dyDescent="0.2">
      <c r="A32" s="34" t="s">
        <v>22</v>
      </c>
      <c r="B32" s="75"/>
      <c r="C32" s="34"/>
      <c r="D32" s="35" t="s">
        <v>68</v>
      </c>
      <c r="E32" s="36" t="s">
        <v>69</v>
      </c>
      <c r="F32" s="43">
        <f t="shared" si="3"/>
        <v>18</v>
      </c>
      <c r="G32" s="166" t="s">
        <v>75</v>
      </c>
      <c r="H32" s="166" t="s">
        <v>76</v>
      </c>
      <c r="I32" s="44"/>
      <c r="J32" s="45">
        <f t="shared" si="1"/>
        <v>0</v>
      </c>
      <c r="K32" s="39">
        <v>100</v>
      </c>
      <c r="L32" s="45">
        <f t="shared" si="2"/>
        <v>1</v>
      </c>
      <c r="M32" s="106">
        <f t="shared" si="0"/>
        <v>1</v>
      </c>
      <c r="N32" s="38" t="s">
        <v>72</v>
      </c>
      <c r="O32" s="155" t="s">
        <v>73</v>
      </c>
      <c r="P32" s="109" t="s">
        <v>184</v>
      </c>
      <c r="Q32" s="107"/>
      <c r="R32" s="87">
        <v>1500000</v>
      </c>
    </row>
    <row r="33" spans="1:18" ht="67.5" x14ac:dyDescent="0.2">
      <c r="A33" s="49" t="s">
        <v>22</v>
      </c>
      <c r="B33" s="78"/>
      <c r="C33" s="159"/>
      <c r="D33" s="35" t="s">
        <v>108</v>
      </c>
      <c r="E33" s="157" t="s">
        <v>69</v>
      </c>
      <c r="F33" s="43">
        <f t="shared" si="3"/>
        <v>19</v>
      </c>
      <c r="G33" s="48" t="s">
        <v>133</v>
      </c>
      <c r="H33" s="48" t="s">
        <v>76</v>
      </c>
      <c r="I33" s="44"/>
      <c r="J33" s="45">
        <f t="shared" si="1"/>
        <v>0</v>
      </c>
      <c r="K33" s="39">
        <v>100</v>
      </c>
      <c r="L33" s="45">
        <f t="shared" si="2"/>
        <v>1</v>
      </c>
      <c r="M33" s="106">
        <f t="shared" si="0"/>
        <v>1</v>
      </c>
      <c r="N33" s="167" t="s">
        <v>132</v>
      </c>
      <c r="O33" s="109" t="s">
        <v>187</v>
      </c>
      <c r="P33" s="109" t="s">
        <v>184</v>
      </c>
      <c r="Q33" s="107"/>
      <c r="R33" s="87">
        <v>16800000</v>
      </c>
    </row>
    <row r="34" spans="1:18" ht="78.75" x14ac:dyDescent="0.2">
      <c r="A34" s="88" t="s">
        <v>26</v>
      </c>
      <c r="B34" s="84"/>
      <c r="C34" s="84"/>
      <c r="D34" s="48" t="s">
        <v>211</v>
      </c>
      <c r="E34" s="85" t="s">
        <v>69</v>
      </c>
      <c r="F34" s="44">
        <f t="shared" si="3"/>
        <v>20</v>
      </c>
      <c r="G34" s="48" t="s">
        <v>215</v>
      </c>
      <c r="H34" s="48" t="s">
        <v>216</v>
      </c>
      <c r="I34" s="44"/>
      <c r="J34" s="45">
        <f t="shared" si="1"/>
        <v>0</v>
      </c>
      <c r="K34" s="39">
        <v>100</v>
      </c>
      <c r="L34" s="45">
        <f t="shared" si="2"/>
        <v>1</v>
      </c>
      <c r="M34" s="106">
        <f t="shared" si="0"/>
        <v>1</v>
      </c>
      <c r="N34" s="38" t="s">
        <v>167</v>
      </c>
      <c r="O34" s="109" t="s">
        <v>187</v>
      </c>
      <c r="P34" s="109" t="s">
        <v>213</v>
      </c>
      <c r="Q34" s="107"/>
      <c r="R34" s="131">
        <v>4000000</v>
      </c>
    </row>
    <row r="35" spans="1:18" ht="67.5" x14ac:dyDescent="0.2">
      <c r="A35" s="88" t="s">
        <v>30</v>
      </c>
      <c r="B35" s="84"/>
      <c r="C35" s="84"/>
      <c r="D35" s="48" t="s">
        <v>217</v>
      </c>
      <c r="E35" s="85" t="s">
        <v>83</v>
      </c>
      <c r="F35" s="44">
        <f t="shared" si="3"/>
        <v>21</v>
      </c>
      <c r="G35" s="48" t="s">
        <v>218</v>
      </c>
      <c r="H35" s="48" t="s">
        <v>219</v>
      </c>
      <c r="I35" s="44"/>
      <c r="J35" s="45">
        <f t="shared" si="1"/>
        <v>0</v>
      </c>
      <c r="K35" s="39">
        <v>100</v>
      </c>
      <c r="L35" s="45">
        <f t="shared" si="2"/>
        <v>1</v>
      </c>
      <c r="M35" s="106">
        <f t="shared" si="0"/>
        <v>1</v>
      </c>
      <c r="N35" s="38" t="s">
        <v>220</v>
      </c>
      <c r="O35" s="109" t="s">
        <v>187</v>
      </c>
      <c r="P35" s="109" t="s">
        <v>184</v>
      </c>
      <c r="Q35" s="107"/>
      <c r="R35" s="131">
        <v>2668346.13</v>
      </c>
    </row>
    <row r="36" spans="1:18" ht="78.75" x14ac:dyDescent="0.2">
      <c r="A36" s="88" t="s">
        <v>30</v>
      </c>
      <c r="B36" s="84"/>
      <c r="C36" s="84"/>
      <c r="D36" s="48" t="s">
        <v>217</v>
      </c>
      <c r="E36" s="85" t="s">
        <v>83</v>
      </c>
      <c r="F36" s="44">
        <f t="shared" ref="F36:F42" si="4">+F35+1</f>
        <v>22</v>
      </c>
      <c r="G36" s="48" t="s">
        <v>221</v>
      </c>
      <c r="H36" s="48" t="s">
        <v>222</v>
      </c>
      <c r="I36" s="44"/>
      <c r="J36" s="45">
        <f t="shared" si="1"/>
        <v>0</v>
      </c>
      <c r="K36" s="39">
        <v>100</v>
      </c>
      <c r="L36" s="45">
        <f t="shared" si="2"/>
        <v>1</v>
      </c>
      <c r="M36" s="106">
        <f t="shared" si="0"/>
        <v>1</v>
      </c>
      <c r="N36" s="38" t="s">
        <v>172</v>
      </c>
      <c r="O36" s="109" t="s">
        <v>187</v>
      </c>
      <c r="P36" s="109" t="s">
        <v>184</v>
      </c>
      <c r="Q36" s="107"/>
      <c r="R36" s="163">
        <v>14015810.630000001</v>
      </c>
    </row>
    <row r="37" spans="1:18" ht="78.75" x14ac:dyDescent="0.2">
      <c r="A37" s="34" t="s">
        <v>22</v>
      </c>
      <c r="B37" s="75"/>
      <c r="C37" s="34"/>
      <c r="D37" s="35" t="s">
        <v>68</v>
      </c>
      <c r="E37" s="36" t="s">
        <v>69</v>
      </c>
      <c r="F37" s="43">
        <f t="shared" si="4"/>
        <v>23</v>
      </c>
      <c r="G37" s="166" t="s">
        <v>74</v>
      </c>
      <c r="H37" s="38" t="s">
        <v>71</v>
      </c>
      <c r="I37" s="44"/>
      <c r="J37" s="45">
        <f t="shared" si="1"/>
        <v>0</v>
      </c>
      <c r="K37" s="39">
        <v>100</v>
      </c>
      <c r="L37" s="45">
        <f t="shared" si="2"/>
        <v>1</v>
      </c>
      <c r="M37" s="106">
        <f t="shared" si="0"/>
        <v>1</v>
      </c>
      <c r="N37" s="38" t="s">
        <v>72</v>
      </c>
      <c r="O37" s="155" t="s">
        <v>73</v>
      </c>
      <c r="P37" s="109" t="s">
        <v>184</v>
      </c>
      <c r="Q37" s="107"/>
      <c r="R37" s="87">
        <v>2100000</v>
      </c>
    </row>
    <row r="38" spans="1:18" ht="90" x14ac:dyDescent="0.2">
      <c r="A38" s="88" t="s">
        <v>34</v>
      </c>
      <c r="B38" s="75"/>
      <c r="C38" s="34"/>
      <c r="D38" s="48" t="s">
        <v>180</v>
      </c>
      <c r="E38" s="36" t="s">
        <v>69</v>
      </c>
      <c r="F38" s="43">
        <f t="shared" si="4"/>
        <v>24</v>
      </c>
      <c r="G38" s="166" t="s">
        <v>237</v>
      </c>
      <c r="H38" s="166" t="s">
        <v>204</v>
      </c>
      <c r="I38" s="44"/>
      <c r="J38" s="45">
        <f t="shared" si="1"/>
        <v>0</v>
      </c>
      <c r="K38" s="39">
        <v>100</v>
      </c>
      <c r="L38" s="45">
        <f t="shared" si="2"/>
        <v>1</v>
      </c>
      <c r="M38" s="106">
        <f t="shared" si="0"/>
        <v>1</v>
      </c>
      <c r="N38" s="38" t="s">
        <v>132</v>
      </c>
      <c r="O38" s="109" t="s">
        <v>187</v>
      </c>
      <c r="P38" s="109" t="s">
        <v>234</v>
      </c>
      <c r="Q38" s="107"/>
      <c r="R38" s="87">
        <v>105308229.63</v>
      </c>
    </row>
    <row r="39" spans="1:18" ht="56.25" x14ac:dyDescent="0.2">
      <c r="A39" s="88" t="s">
        <v>24</v>
      </c>
      <c r="B39" s="84"/>
      <c r="C39" s="84"/>
      <c r="D39" s="48" t="s">
        <v>180</v>
      </c>
      <c r="E39" s="85" t="s">
        <v>69</v>
      </c>
      <c r="F39" s="43">
        <f t="shared" si="4"/>
        <v>25</v>
      </c>
      <c r="G39" s="48" t="s">
        <v>235</v>
      </c>
      <c r="H39" s="166" t="s">
        <v>204</v>
      </c>
      <c r="I39" s="44"/>
      <c r="J39" s="45">
        <f t="shared" si="1"/>
        <v>0</v>
      </c>
      <c r="K39" s="39">
        <v>100</v>
      </c>
      <c r="L39" s="45">
        <f t="shared" si="2"/>
        <v>1</v>
      </c>
      <c r="M39" s="106">
        <f t="shared" si="0"/>
        <v>1</v>
      </c>
      <c r="N39" s="168" t="s">
        <v>72</v>
      </c>
      <c r="O39" s="109" t="s">
        <v>187</v>
      </c>
      <c r="P39" s="109" t="s">
        <v>236</v>
      </c>
      <c r="Q39" s="107"/>
      <c r="R39" s="131">
        <v>4800000</v>
      </c>
    </row>
    <row r="40" spans="1:18" ht="67.5" x14ac:dyDescent="0.2">
      <c r="A40" s="88" t="s">
        <v>36</v>
      </c>
      <c r="B40" s="84"/>
      <c r="C40" s="84"/>
      <c r="D40" s="48" t="s">
        <v>180</v>
      </c>
      <c r="E40" s="85" t="s">
        <v>69</v>
      </c>
      <c r="F40" s="43">
        <f t="shared" si="4"/>
        <v>26</v>
      </c>
      <c r="G40" s="48" t="s">
        <v>238</v>
      </c>
      <c r="H40" s="166" t="s">
        <v>204</v>
      </c>
      <c r="I40" s="44"/>
      <c r="J40" s="45">
        <f t="shared" si="1"/>
        <v>0</v>
      </c>
      <c r="K40" s="39">
        <v>100</v>
      </c>
      <c r="L40" s="45">
        <f t="shared" si="2"/>
        <v>1</v>
      </c>
      <c r="M40" s="106">
        <f t="shared" si="0"/>
        <v>1</v>
      </c>
      <c r="N40" s="38" t="s">
        <v>132</v>
      </c>
      <c r="O40" s="109" t="s">
        <v>187</v>
      </c>
      <c r="P40" s="109" t="s">
        <v>184</v>
      </c>
      <c r="Q40" s="46"/>
      <c r="R40" s="131">
        <v>6000000</v>
      </c>
    </row>
    <row r="41" spans="1:18" ht="67.5" x14ac:dyDescent="0.2">
      <c r="A41" s="88" t="s">
        <v>24</v>
      </c>
      <c r="B41" s="84"/>
      <c r="C41" s="84"/>
      <c r="D41" s="48" t="s">
        <v>180</v>
      </c>
      <c r="E41" s="85" t="s">
        <v>69</v>
      </c>
      <c r="F41" s="43">
        <f t="shared" si="4"/>
        <v>27</v>
      </c>
      <c r="G41" s="48" t="s">
        <v>239</v>
      </c>
      <c r="H41" s="166" t="s">
        <v>204</v>
      </c>
      <c r="I41" s="44"/>
      <c r="J41" s="45">
        <f t="shared" si="1"/>
        <v>0</v>
      </c>
      <c r="K41" s="39">
        <v>100</v>
      </c>
      <c r="L41" s="45">
        <f t="shared" si="2"/>
        <v>1</v>
      </c>
      <c r="M41" s="106">
        <f t="shared" si="0"/>
        <v>1</v>
      </c>
      <c r="N41" s="38" t="s">
        <v>132</v>
      </c>
      <c r="O41" s="109" t="s">
        <v>187</v>
      </c>
      <c r="P41" s="109" t="s">
        <v>184</v>
      </c>
      <c r="Q41" s="107"/>
      <c r="R41" s="131">
        <v>5000000</v>
      </c>
    </row>
    <row r="42" spans="1:18" ht="79.5" thickBot="1" x14ac:dyDescent="0.25">
      <c r="A42" s="88" t="s">
        <v>30</v>
      </c>
      <c r="B42" s="84"/>
      <c r="C42" s="84"/>
      <c r="D42" s="48" t="s">
        <v>217</v>
      </c>
      <c r="E42" s="85" t="s">
        <v>83</v>
      </c>
      <c r="F42" s="43">
        <f t="shared" si="4"/>
        <v>28</v>
      </c>
      <c r="G42" s="48" t="s">
        <v>240</v>
      </c>
      <c r="H42" s="48" t="s">
        <v>241</v>
      </c>
      <c r="I42" s="44"/>
      <c r="J42" s="45">
        <f t="shared" si="1"/>
        <v>0</v>
      </c>
      <c r="K42" s="39">
        <v>100</v>
      </c>
      <c r="L42" s="45">
        <f t="shared" si="2"/>
        <v>1</v>
      </c>
      <c r="M42" s="106">
        <f t="shared" si="0"/>
        <v>1</v>
      </c>
      <c r="N42" s="38" t="s">
        <v>172</v>
      </c>
      <c r="O42" s="109" t="s">
        <v>187</v>
      </c>
      <c r="P42" s="109" t="s">
        <v>184</v>
      </c>
      <c r="Q42" s="107"/>
      <c r="R42" s="131">
        <v>3648820</v>
      </c>
    </row>
    <row r="43" spans="1:18" ht="12" thickBot="1" x14ac:dyDescent="0.25">
      <c r="A43" s="111"/>
      <c r="B43" s="111"/>
      <c r="C43" s="111"/>
      <c r="D43" s="112" t="s">
        <v>134</v>
      </c>
      <c r="E43" s="113"/>
      <c r="F43" s="140"/>
      <c r="G43" s="115"/>
      <c r="H43" s="116"/>
      <c r="I43" s="116"/>
      <c r="J43" s="117">
        <f>SUM(J15:J42)</f>
        <v>2</v>
      </c>
      <c r="K43" s="116"/>
      <c r="L43" s="117">
        <f>SUM(L15:L42)</f>
        <v>26</v>
      </c>
      <c r="M43" s="118">
        <f>SUM(M15:M42)</f>
        <v>28</v>
      </c>
      <c r="N43" s="116"/>
      <c r="O43" s="141"/>
      <c r="P43" s="140"/>
      <c r="Q43" s="119">
        <f>SUM(Q15:Q42)</f>
        <v>8829495.3250000011</v>
      </c>
      <c r="R43" s="119">
        <f>SUM(R15:R42)</f>
        <v>402749664.36999995</v>
      </c>
    </row>
    <row r="44" spans="1:18" ht="12" thickBot="1" x14ac:dyDescent="0.25">
      <c r="A44" s="120" t="s">
        <v>135</v>
      </c>
      <c r="B44" s="121"/>
      <c r="C44" s="121"/>
      <c r="D44" s="121"/>
      <c r="E44" s="122"/>
      <c r="F44" s="142"/>
      <c r="G44" s="121"/>
      <c r="H44" s="121"/>
      <c r="I44" s="121"/>
      <c r="J44" s="124">
        <f>IF(OR(J43=0),0,J43/M43)</f>
        <v>7.1428571428571425E-2</v>
      </c>
      <c r="K44" s="121"/>
      <c r="L44" s="124">
        <f>IF(OR(L43=0),0,L43/M43)</f>
        <v>0.9285714285714286</v>
      </c>
      <c r="M44" s="124">
        <f>SUM(M15:M42)/M43</f>
        <v>1</v>
      </c>
      <c r="N44" s="121"/>
      <c r="O44" s="121"/>
      <c r="P44" s="121"/>
      <c r="Q44" s="121"/>
      <c r="R44" s="132"/>
    </row>
    <row r="45" spans="1:18" ht="12" thickBot="1" x14ac:dyDescent="0.25">
      <c r="A45" s="66"/>
      <c r="B45" s="68"/>
      <c r="C45" s="68"/>
      <c r="D45" s="67">
        <f>IF(OR([1]RESTRINGIDOP3!B9=0),0,[1]RESTRINGIDOP3!B9/[1]RESTRINGIDOP3!B8)</f>
        <v>0.8928571428571429</v>
      </c>
      <c r="E45" s="68" t="s">
        <v>136</v>
      </c>
      <c r="F45" s="143"/>
      <c r="G45" s="68"/>
      <c r="H45" s="68"/>
      <c r="I45" s="68"/>
      <c r="J45" s="70">
        <f>IF(OR(D45=0),0,([1]RESTRINGIDOP3!C5/[1]RESTRINGIDOP3!B9))</f>
        <v>0.08</v>
      </c>
      <c r="K45" s="68"/>
      <c r="L45" s="70">
        <f>IF(OR(D45=0),0,([1]RESTRINGIDOP3!D5/[1]RESTRINGIDOP3!B9))</f>
        <v>0.92</v>
      </c>
      <c r="M45" s="70">
        <f>(J45+L45)</f>
        <v>1</v>
      </c>
      <c r="N45" s="68"/>
      <c r="O45" s="68"/>
      <c r="P45" s="68"/>
      <c r="Q45" s="68"/>
      <c r="R45" s="92"/>
    </row>
    <row r="46" spans="1:18" ht="12" thickBot="1" x14ac:dyDescent="0.25">
      <c r="A46" s="126"/>
      <c r="B46" s="127"/>
      <c r="C46" s="127"/>
      <c r="D46" s="128">
        <f>IF(OR([1]RESTRINGIDOP3!B10=0),0,[1]RESTRINGIDOP3!B10/[1]RESTRINGIDOP3!B8)</f>
        <v>0.10714285714285714</v>
      </c>
      <c r="E46" s="127" t="s">
        <v>137</v>
      </c>
      <c r="F46" s="144"/>
      <c r="G46" s="127"/>
      <c r="H46" s="127"/>
      <c r="I46" s="127"/>
      <c r="J46" s="70">
        <f>IF(OR(D46=0),0,([1]RESTRINGIDOP3!F5/[1]RESTRINGIDOP3!B10))</f>
        <v>0</v>
      </c>
      <c r="K46" s="68"/>
      <c r="L46" s="70">
        <f>IF(OR(D46=0),0,([1]RESTRINGIDOP3!G5/[1]RESTRINGIDOP3!B10))</f>
        <v>1</v>
      </c>
      <c r="M46" s="70">
        <f>(J46+L46)</f>
        <v>1</v>
      </c>
      <c r="N46" s="68"/>
      <c r="O46" s="68"/>
      <c r="P46" s="68"/>
      <c r="Q46" s="68"/>
      <c r="R46" s="92"/>
    </row>
    <row r="47" spans="1:18" ht="12" thickBot="1" x14ac:dyDescent="0.25">
      <c r="A47" s="66"/>
      <c r="B47" s="68"/>
      <c r="C47" s="68"/>
      <c r="D47" s="73">
        <f>M43</f>
        <v>28</v>
      </c>
      <c r="E47" s="68" t="s">
        <v>138</v>
      </c>
      <c r="F47" s="143"/>
      <c r="G47" s="68"/>
      <c r="H47" s="68"/>
      <c r="I47" s="68"/>
      <c r="J47" s="67"/>
      <c r="K47" s="68"/>
      <c r="L47" s="67"/>
      <c r="M47" s="67"/>
      <c r="N47" s="68"/>
      <c r="O47" s="68"/>
      <c r="P47" s="68"/>
      <c r="Q47" s="68"/>
      <c r="R47" s="92"/>
    </row>
  </sheetData>
  <mergeCells count="19">
    <mergeCell ref="Q12:R12"/>
    <mergeCell ref="I13:I14"/>
    <mergeCell ref="K13:K14"/>
    <mergeCell ref="M13:M14"/>
    <mergeCell ref="Q13:Q14"/>
    <mergeCell ref="R13:R14"/>
    <mergeCell ref="A3:H3"/>
    <mergeCell ref="A5:H5"/>
    <mergeCell ref="D11:R11"/>
    <mergeCell ref="A12:A13"/>
    <mergeCell ref="B12:B14"/>
    <mergeCell ref="C12:C14"/>
    <mergeCell ref="D12:D14"/>
    <mergeCell ref="E12:G13"/>
    <mergeCell ref="H12:H14"/>
    <mergeCell ref="I12:M12"/>
    <mergeCell ref="N12:N14"/>
    <mergeCell ref="O12:O14"/>
    <mergeCell ref="P12:P14"/>
  </mergeCells>
  <dataValidations count="7">
    <dataValidation type="list" allowBlank="1" showInputMessage="1" showErrorMessage="1" error="Tiene que seleccionar el área estratégica con la que se vincula el objetivo y la meta que se formula, según datos incorporados en la hoja &quot;Marco General&quot;." prompt="Seleccione una Área estratégica. No dejar en blanco o &quot;0,0&quot; estos espacios." sqref="A15:A27 A38:A42 A34:A36" xr:uid="{A442A317-0869-49C5-9EE7-1F05B482CF89}">
      <formula1>$A$60:$A$81</formula1>
    </dataValidation>
    <dataValidation type="list" allowBlank="1" showInputMessage="1" showErrorMessage="1" sqref="P15:P42" xr:uid="{6D815951-B25B-43A2-A257-80F348037FEA}">
      <formula1>$A$82:$A$114</formula1>
    </dataValidation>
    <dataValidation type="list" allowBlank="1" showInputMessage="1" showErrorMessage="1" sqref="E15:E27 E39:E42 E34:E36" xr:uid="{C70CC67C-E011-47F3-83E5-31DE1BFFDE27}">
      <formula1>$A$49:$A$50</formula1>
    </dataValidation>
    <dataValidation type="list" allowBlank="1" showInputMessage="1" showErrorMessage="1" sqref="O33:O36 O38:O42 O15:O31" xr:uid="{546C3BA5-9EF8-48BB-8829-1B378E4647BF}">
      <formula1>$A$52:$A$58</formula1>
    </dataValidation>
    <dataValidation type="list" allowBlank="1" showInputMessage="1" showErrorMessage="1" sqref="O32 O37 E28:E33 E37:E38" xr:uid="{658FB882-C61E-411D-9100-8F64A293571F}">
      <formula1>#REF!</formula1>
    </dataValidation>
    <dataValidation type="list" errorStyle="information" allowBlank="1" showInputMessage="1" showErrorMessage="1" error="Tiene que seleccionar el área estratégica con la que se vincula el objetivo y la meta que se formula, según datos incorporados en la hoja &quot;Marco General&quot;." prompt="Seleccione una Área estratégica. No dejar en blanco o en &quot;0,0&quot; estos espacios." sqref="A32:A33 A37" xr:uid="{9FFFC62A-BD8C-4C20-89CA-BD160031E7C2}">
      <formula1>#REF!</formula1>
    </dataValidation>
    <dataValidation type="list" allowBlank="1" showInputMessage="1" showErrorMessage="1" error="Tiene que seleccionar el área estratégica con la que se vincula el objetivo y la meta que se formula, según datos incorporados en la hoja &quot;Marco General&quot;." prompt="Seleccione un área estratégica. No dejar en blanco o en &quot;0,0&quot; estos espacios." sqref="A28:A31" xr:uid="{D197DE63-F2D6-4405-A701-A6CD1889C2DB}">
      <formula1>#REF!</formula1>
    </dataValidation>
  </dataValidations>
  <pageMargins left="0.83" right="0.2" top="0.74803149606299213" bottom="0.74803149606299213" header="0.31496062992125984" footer="0.31496062992125984"/>
  <pageSetup paperSize="9" scale="85" orientation="landscape" horizontalDpi="4294967295" verticalDpi="4294967295"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Marco </vt:lpstr>
      <vt:lpstr>P1</vt:lpstr>
      <vt:lpstr>P2</vt:lpstr>
      <vt:lpstr>P3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Jeffrey J.V.C.. Valerio Castro</dc:creator>
  <cp:lastModifiedBy>Gricelly María Meza Sandoval</cp:lastModifiedBy>
  <cp:lastPrinted>2020-03-24T19:46:25Z</cp:lastPrinted>
  <dcterms:created xsi:type="dcterms:W3CDTF">2020-03-23T14:10:42Z</dcterms:created>
  <dcterms:modified xsi:type="dcterms:W3CDTF">2022-11-02T14:57:00Z</dcterms:modified>
</cp:coreProperties>
</file>